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740" activeTab="0"/>
  </bookViews>
  <sheets>
    <sheet name="Приложение 1.1" sheetId="1" r:id="rId1"/>
    <sheet name="Приложение 1.3" sheetId="2" r:id="rId2"/>
    <sheet name="Приложение 2.2" sheetId="3" r:id="rId3"/>
    <sheet name="Лист2" sheetId="4" r:id="rId4"/>
  </sheets>
  <definedNames>
    <definedName name="_xlnm.Print_Area" localSheetId="0">'Приложение 1.1'!$B$1:$Y$165</definedName>
    <definedName name="_xlnm.Print_Area" localSheetId="1">'Приложение 1.3'!$A$1:$Y$178</definedName>
    <definedName name="_xlnm.Print_Area" localSheetId="2">'Приложение 2.2'!$A$1:$AB$166</definedName>
  </definedNames>
  <calcPr fullCalcOnLoad="1"/>
</workbook>
</file>

<file path=xl/sharedStrings.xml><?xml version="1.0" encoding="utf-8"?>
<sst xmlns="http://schemas.openxmlformats.org/spreadsheetml/2006/main" count="2188" uniqueCount="461">
  <si>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</si>
  <si>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</si>
  <si>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</si>
  <si>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</si>
  <si>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Год начала строительства</t>
  </si>
  <si>
    <t>Год окончания строительства</t>
  </si>
  <si>
    <t>Полная 
стоимость 
строительства **</t>
  </si>
  <si>
    <t>Остаточная стоимость строительства **</t>
  </si>
  <si>
    <t>План 
финансирования 
текущего года</t>
  </si>
  <si>
    <t>Ввод мощностей</t>
  </si>
  <si>
    <t>План года 2016</t>
  </si>
  <si>
    <t>План года 2017</t>
  </si>
  <si>
    <t>План года 2018 ***</t>
  </si>
  <si>
    <t>План года 2019 ***</t>
  </si>
  <si>
    <t>Итого</t>
  </si>
  <si>
    <t>С/П*</t>
  </si>
  <si>
    <t>ВСЕГО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</si>
  <si>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</si>
  <si>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</si>
  <si>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</si>
  <si>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1.2</t>
  </si>
  <si>
    <t>Создание систем противоаварийной и режимной автоматики</t>
  </si>
  <si>
    <t>1.3</t>
  </si>
  <si>
    <t xml:space="preserve">Создание систем телемеханики  и связи </t>
  </si>
  <si>
    <t>1.4.</t>
  </si>
  <si>
    <t>Установка устройств регулирования напряжения и компенсации реактивной мощности</t>
  </si>
  <si>
    <t>1.5.</t>
  </si>
  <si>
    <t>Прочие направления</t>
  </si>
  <si>
    <t>2.</t>
  </si>
  <si>
    <t>Новое строительство</t>
  </si>
  <si>
    <t>2.1.</t>
  </si>
  <si>
    <t>2.2.</t>
  </si>
  <si>
    <t>Прочее новое строительство</t>
  </si>
  <si>
    <t>МВт/Гкал/ч/км/МВА</t>
  </si>
  <si>
    <t>Замена РЗА ВЛ-500 Смеловская</t>
  </si>
  <si>
    <t>Замена РЗА ВЛ-220 кВ (1 ВЛ)</t>
  </si>
  <si>
    <t>Замена РЗА ВЛ-110 кВ (7 ВЛ)</t>
  </si>
  <si>
    <t>Модернизация ПА-220 кВ (2 шт.)</t>
  </si>
  <si>
    <t>Модернизация ПА-110 кВ (4 шт.)</t>
  </si>
  <si>
    <t>-</t>
  </si>
  <si>
    <t>млн.руб. без НДС</t>
  </si>
  <si>
    <t>1.2.1</t>
  </si>
  <si>
    <t>1.2.3</t>
  </si>
  <si>
    <t>ПИР реконструкции защит ВЛ 500 Карманово</t>
  </si>
  <si>
    <t>Реконструкция защит ВЛ-500 кВ Карманово</t>
  </si>
  <si>
    <t>Модернизация ПА-500 кВ (2 шт.)</t>
  </si>
  <si>
    <t>Замена РЗА ВЛ-110 кВ (2 ВЛ тупик)</t>
  </si>
  <si>
    <t>Реконструкция ДЗШ-500 (4 к-та)</t>
  </si>
  <si>
    <t>ПС Буйская</t>
  </si>
  <si>
    <t>ПС  Бекетово</t>
  </si>
  <si>
    <t>1.2.4</t>
  </si>
  <si>
    <t>ПС Уфимская-500</t>
  </si>
  <si>
    <t>ПИР реконструкции защит ВЛ 500 Буйская</t>
  </si>
  <si>
    <t>ПИР и реконструкции защит ВЛ 500 Кропачево</t>
  </si>
  <si>
    <t>Реконструкция защит АТ-2</t>
  </si>
  <si>
    <t>Реконструкция защит ВЛ-220 кВ ТЭЦ-2</t>
  </si>
  <si>
    <t>1.2.5</t>
  </si>
  <si>
    <t>1.2.6</t>
  </si>
  <si>
    <t>ПИР реконструкции защит АТ-1</t>
  </si>
  <si>
    <t>Реконструкция защит АТ-1</t>
  </si>
  <si>
    <t>ПИР реконструкции защит АТ-2</t>
  </si>
  <si>
    <t>Реконструкция РАС</t>
  </si>
  <si>
    <t>ПС Уфа-Южная</t>
  </si>
  <si>
    <t>1.2.7</t>
  </si>
  <si>
    <t>Реконструкция защит ВЛ-220 кВ Туймазы</t>
  </si>
  <si>
    <t>Модернизация ПА-220 кВ</t>
  </si>
  <si>
    <t>1.2.8</t>
  </si>
  <si>
    <t>Реконструкция ШСВ-110 кВ (1шт)</t>
  </si>
  <si>
    <t>Реконструкция защит ВЛ-220 кВ</t>
  </si>
  <si>
    <t>Реконструкция защит ВЛ-110 кВ</t>
  </si>
  <si>
    <t>Модернизация ПА 220 кВ</t>
  </si>
  <si>
    <t>Модернизация ПА-110 кВ</t>
  </si>
  <si>
    <t>1.2.9</t>
  </si>
  <si>
    <t>Реконструкция основных и резервных защит ВЛ-220 кВ (2 шт.)</t>
  </si>
  <si>
    <t xml:space="preserve">Реконструкция основных и резервных защит ВЛ-110 кВ (5 шт.) </t>
  </si>
  <si>
    <t xml:space="preserve">Реконструкция основных защит ВЛ-110 кВ (1 шт. Белорецк-110 1 ц. ) </t>
  </si>
  <si>
    <t>Реконструкция ШСВ-110 кВ</t>
  </si>
  <si>
    <t>Модернизация ПА САОН, АПП, АКПА-420 (3шт.)</t>
  </si>
  <si>
    <t>ПИР реконструкции защит 1АТ</t>
  </si>
  <si>
    <t>ПИР реконструкции защит 2АТ</t>
  </si>
  <si>
    <t>ПС Белорецк-220</t>
  </si>
  <si>
    <t>1.2.10</t>
  </si>
  <si>
    <t xml:space="preserve">Реконструкция основных и резервных защит ВЛ-110 кВ (4 шт.) </t>
  </si>
  <si>
    <t>Модернизация ПА (1 шт.)</t>
  </si>
  <si>
    <t>ПС Иремель</t>
  </si>
  <si>
    <t>Реконструкция защит ВЛ-220 кВ Благовар</t>
  </si>
  <si>
    <t>Реконструкция защит транзитных ВЛ-110 кВ (5 линий)</t>
  </si>
  <si>
    <t>1.2.11</t>
  </si>
  <si>
    <t>1.2.12</t>
  </si>
  <si>
    <t>ПС Аксаково</t>
  </si>
  <si>
    <t>Реконструкция ОСВ-220 кВ</t>
  </si>
  <si>
    <t>1.2.13</t>
  </si>
  <si>
    <t>Реконструкция защит ВЛ-220 кВ Кумертау</t>
  </si>
  <si>
    <t>Модернизация ПА 220 кВ 2 шт.</t>
  </si>
  <si>
    <t>Модернизация ПА-110 кВ 7 шт.</t>
  </si>
  <si>
    <t>Реконструкция защит ВЛ-110 кВ 3 шт.</t>
  </si>
  <si>
    <t>ПС Самаровка</t>
  </si>
  <si>
    <t>ПС Ашкадар</t>
  </si>
  <si>
    <t>ПС Туймазы</t>
  </si>
  <si>
    <t>ПС Аргамак</t>
  </si>
  <si>
    <t>ПС Благовар</t>
  </si>
  <si>
    <t>ПС НПЗ</t>
  </si>
  <si>
    <t>1.1.1</t>
  </si>
  <si>
    <t>ПС Бекетово</t>
  </si>
  <si>
    <t xml:space="preserve">Замена ТН-500кВ </t>
  </si>
  <si>
    <t>Реконструкция АТ с заменой вводов 500, 220 кВ, РПН,  установка системы диагностики</t>
  </si>
  <si>
    <t>Реконструкция зданий и сооружений</t>
  </si>
  <si>
    <t>1.1.2</t>
  </si>
  <si>
    <t>Реконструкция АТ с заменой вводов, РПН и устройством системы диагностики</t>
  </si>
  <si>
    <t>Замена ОПН-500кВ</t>
  </si>
  <si>
    <t>1.1.3</t>
  </si>
  <si>
    <t>1.1.4</t>
  </si>
  <si>
    <t>1.1.5</t>
  </si>
  <si>
    <t>Реконструкция АТ</t>
  </si>
  <si>
    <t>1.1.6</t>
  </si>
  <si>
    <t xml:space="preserve">Реконструкция АТ </t>
  </si>
  <si>
    <t xml:space="preserve">Замена ТН-110кВ </t>
  </si>
  <si>
    <t>1.1.7</t>
  </si>
  <si>
    <t>Замена ТН 35, 110 кВ</t>
  </si>
  <si>
    <t>1.1.8</t>
  </si>
  <si>
    <t>Замена ВМ-220кВ на элегазовые</t>
  </si>
  <si>
    <t>Замена ВУКН</t>
  </si>
  <si>
    <t>1.1.9</t>
  </si>
  <si>
    <t>1.1.10</t>
  </si>
  <si>
    <t>Замена ТТ, ТН-220кВ</t>
  </si>
  <si>
    <t>1.1.12</t>
  </si>
  <si>
    <t>Замена ВМ и ТТ элегазовыми</t>
  </si>
  <si>
    <t>1.1.13</t>
  </si>
  <si>
    <t>Мероприятия по обеспечению СВМ Затонской ТЭЦ</t>
  </si>
  <si>
    <t>1.5.1</t>
  </si>
  <si>
    <t>1.5.2</t>
  </si>
  <si>
    <t>1.5.3</t>
  </si>
  <si>
    <t>к Приказу Минэнерго России</t>
  </si>
  <si>
    <t>от 24.03.2010 №114</t>
  </si>
  <si>
    <t>Утверждаю</t>
  </si>
  <si>
    <t>Исполнительный директор ООО "БСК"</t>
  </si>
  <si>
    <t>_____________С.В. Липатьев</t>
  </si>
  <si>
    <t>"___"________2015г.</t>
  </si>
  <si>
    <t>Мероприятия по обеспечению антитеррор. защищенности</t>
  </si>
  <si>
    <t>Приобретение ОНМ</t>
  </si>
  <si>
    <t>Замена разъединителей 220 кВ (30 шт.)</t>
  </si>
  <si>
    <t>Замена выключателей 110 кВ (12 шт.)</t>
  </si>
  <si>
    <t>Замена разъединителей 110кВ (64 шт.)</t>
  </si>
  <si>
    <t>Замена разъединителей 35 кВ (61 шт.)</t>
  </si>
  <si>
    <t>Замена разъединителей 110кВ (36 шт.)</t>
  </si>
  <si>
    <t>Реконструкция защит ВЛ-110 кВ транзитной линии (2 шт.)</t>
  </si>
  <si>
    <t>Реконструкция защит ВЛ-110 кВ (8 шт.)</t>
  </si>
  <si>
    <t>Реконструкция защит ВЛ-220 кВ (3 шт.)</t>
  </si>
  <si>
    <t>Реконструкция защит ВЛ-110 кВ (9 шт.)</t>
  </si>
  <si>
    <t>Реконструкция ШСВ-220 кВ (1 шт.)</t>
  </si>
  <si>
    <t>Реконструкция ОВ-220 кВ (1 шт.)</t>
  </si>
  <si>
    <t>Реконструкция ШСВ-110 кВ (2 шт.)</t>
  </si>
  <si>
    <t>Реконструкция ОВ-110 кВ (1 шт.)</t>
  </si>
  <si>
    <t>Модернизация ПА-110 кВ (1 шт.)</t>
  </si>
  <si>
    <t>Модернизация ПА-110 кВ (АПП 5 шт., АВР 2 шт., ПРД 300, ПРМ 180)</t>
  </si>
  <si>
    <t>1.2.2</t>
  </si>
  <si>
    <t>Замена устройств РЗАиПА ПС Бекетово, НПЗ, Уфа-Южная</t>
  </si>
  <si>
    <t>Замена силового оборудования ПС Бекетово, НПЗ, Уфа-Южная</t>
  </si>
  <si>
    <t>Замена проводов ВЛ 220кВ Бекетово-Уфа-Южная с отп. ТЭЦ-2, Затонская ТЭЦ-НПЗ на провода большего сечения</t>
  </si>
  <si>
    <t>АКБ</t>
  </si>
  <si>
    <t>ПС 220 Гвардейская с ВЛ</t>
  </si>
  <si>
    <t>0</t>
  </si>
  <si>
    <t>Реконструкция АОПО АТ-2</t>
  </si>
  <si>
    <t>Замена прочего оборудования (ВАЗП, Р-35)</t>
  </si>
  <si>
    <t>Замена прочего оборудования (ЩСН, ТН-110)</t>
  </si>
  <si>
    <t>Замена УПГ</t>
  </si>
  <si>
    <t>Замена прочего оборудования (АКБ)</t>
  </si>
  <si>
    <t>План года 2015</t>
  </si>
  <si>
    <t>План года 2017 ***</t>
  </si>
  <si>
    <t>ПС НПЗ Замена баковых ВМ-110 на элегазовые</t>
  </si>
  <si>
    <t>ПС Уфа-Южная Замена ТТ-220 и ВМТ-220 АТ-2</t>
  </si>
  <si>
    <t>ПС Белорецк Замена ТН-220</t>
  </si>
  <si>
    <t>ПС Белорецк Замена разъединителей 220кВ</t>
  </si>
  <si>
    <t>ПС Аксаково Замена разъединителей 110кВ</t>
  </si>
  <si>
    <t>ПС Аксаково Замена ВМ-35 и ТТ-35</t>
  </si>
  <si>
    <t>План года 2018</t>
  </si>
  <si>
    <t>План года 2019</t>
  </si>
  <si>
    <t>ПС Ашкадар Замена разъединителей 220кВ</t>
  </si>
  <si>
    <t>ПС Ашкадар Замена разъединителей 110кВ</t>
  </si>
  <si>
    <t>ПС Благовар Замена разъединителей 220кВ</t>
  </si>
  <si>
    <t>ПС Благовар Замена разъединителей 110кВ</t>
  </si>
  <si>
    <t>Реконструкция ВЛ 220кВ Бекетово-НПЗ с изменением трассы</t>
  </si>
  <si>
    <t>ПС Самаровка Реконструкция защит АТ</t>
  </si>
  <si>
    <t>Реконструкция СОТИ</t>
  </si>
  <si>
    <t>1.3.1</t>
  </si>
  <si>
    <t>С</t>
  </si>
  <si>
    <t>П</t>
  </si>
  <si>
    <t>Реконструкция защит ШСВ-110 кВ, СВ-110кВ</t>
  </si>
  <si>
    <t>Реконструкция защит ВЛ-110 кВ (4 линии)</t>
  </si>
  <si>
    <t>ПС Аксаково Замена элементов БСК и утилизация</t>
  </si>
  <si>
    <t>ПС Благовар Замена ТТ, ТН-220кВ</t>
  </si>
  <si>
    <t>ПС Бекетово Замена ВМ и ТТ 35кВ, монтаж разъединителя 35кВ</t>
  </si>
  <si>
    <t>ПС Бекетово Замена разъединителя 500кВ</t>
  </si>
  <si>
    <t>№ 
п/п</t>
  </si>
  <si>
    <t>Наименование направления/
проекта 
инвестиционной 
программы</t>
  </si>
  <si>
    <t>Субъект РФ, 
на территории 
которого 
реализуется 
инвестиционный 
проект</t>
  </si>
  <si>
    <t>Место
расположения 
объекта</t>
  </si>
  <si>
    <t>Технические характеристики</t>
  </si>
  <si>
    <t>Используемое топливо</t>
  </si>
  <si>
    <t>Сроки реализации проекта</t>
  </si>
  <si>
    <t>Наличие исходно-разрешительной документации</t>
  </si>
  <si>
    <t>Процент освоения сметной стоимости на 01.01 года 2016, %</t>
  </si>
  <si>
    <t>Техническая готовность объекта на 01.01 года 2016, %**</t>
  </si>
  <si>
    <t>Стоимость объекта, млн.рублей</t>
  </si>
  <si>
    <t>Остаточная стоимость объекта на 01.01.2016 года, млн.рублей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</si>
  <si>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</si>
  <si>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</si>
  <si>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МВт</t>
  </si>
  <si>
    <t>Гкал/ч</t>
  </si>
  <si>
    <t>км</t>
  </si>
  <si>
    <t>МВА</t>
  </si>
  <si>
    <t>Год ввода в эксплуатацию</t>
  </si>
  <si>
    <t>Утвержденная проектно-сметная документация (+;-)</t>
  </si>
  <si>
    <t>Заключение Главгосэкспертизы России (+;-)</t>
  </si>
  <si>
    <t>Оформленный в соответствии с законодательством землеотвод (+;-)</t>
  </si>
  <si>
    <t>Разрешение на строительство (+;-)</t>
  </si>
  <si>
    <t>в соответствии с проектно-сметной документацией ***</t>
  </si>
  <si>
    <t>в соответствии с итогами конкурсов и заключенными договорами</t>
  </si>
  <si>
    <t>в соответствии с проектно-сметной документацией***</t>
  </si>
  <si>
    <t>решаемые задачи *</t>
  </si>
  <si>
    <t>режимно-балансовая необходимость</t>
  </si>
  <si>
    <t>основание включения инвестиционного проекта в инвестиционную программу (решение Правительства РФ, федеральные, региональные и муниципальные программы и др.)</t>
  </si>
  <si>
    <t xml:space="preserve">доходность </t>
  </si>
  <si>
    <t>срок окупаемости, лет</t>
  </si>
  <si>
    <t>2016PV, млн.рублей</t>
  </si>
  <si>
    <t>IRR, %</t>
  </si>
  <si>
    <t>простой</t>
  </si>
  <si>
    <t>дисконтированный</t>
  </si>
  <si>
    <t>Республика Башкортостан</t>
  </si>
  <si>
    <t>РБ, Кармаскалинский район</t>
  </si>
  <si>
    <t/>
  </si>
  <si>
    <t>2017</t>
  </si>
  <si>
    <t>не требуется</t>
  </si>
  <si>
    <t>Повышение надёжности электроснабжения</t>
  </si>
  <si>
    <t>Решение технического совета ООО "БСК"</t>
  </si>
  <si>
    <t>2016</t>
  </si>
  <si>
    <t>2019</t>
  </si>
  <si>
    <t>РБ, Янаульский район</t>
  </si>
  <si>
    <t>РБ, Иглинский район</t>
  </si>
  <si>
    <t>2018</t>
  </si>
  <si>
    <t>РБ, Уфимский район</t>
  </si>
  <si>
    <t>РБ, Благоварский район</t>
  </si>
  <si>
    <t>РБ, Дюртюлинский район</t>
  </si>
  <si>
    <t>РБ, Белорецкий район</t>
  </si>
  <si>
    <t>РБ, Туймазинский район</t>
  </si>
  <si>
    <t>РБ, Белебеевский район</t>
  </si>
  <si>
    <t>РБ, Стерлитамакский район</t>
  </si>
  <si>
    <t>РБ, Мелеузовский район</t>
  </si>
  <si>
    <t>+</t>
  </si>
  <si>
    <t>Замена оборудования с вышедшим сроком эксплуатации</t>
  </si>
  <si>
    <t>1.4</t>
  </si>
  <si>
    <t>1.5</t>
  </si>
  <si>
    <t>2.2</t>
  </si>
  <si>
    <t>РБ, Учалинский район</t>
  </si>
  <si>
    <t>Обеспечение схемы выдачи мощности технологических потребителей.</t>
  </si>
  <si>
    <t>Заявка на технологическое присоединение.</t>
  </si>
  <si>
    <t>Обеспечение схемы выдачи мощности Затонской ТЭЦ.</t>
  </si>
  <si>
    <t>Краткое описание инвестиционных проектов ООО "БСК" на период реализации ИП и план их финансирования на период 2016-2019гг.</t>
  </si>
  <si>
    <t>Приложение №2.2</t>
  </si>
  <si>
    <t>1.1.1.1</t>
  </si>
  <si>
    <t>1.1.1.2</t>
  </si>
  <si>
    <t>1.1.1.3</t>
  </si>
  <si>
    <t>1.1.1.4</t>
  </si>
  <si>
    <t>1.1.1.5</t>
  </si>
  <si>
    <t>1.1.1.6</t>
  </si>
  <si>
    <t>1.1.2.1</t>
  </si>
  <si>
    <t>1.1.2.2</t>
  </si>
  <si>
    <t>1.1.3.1</t>
  </si>
  <si>
    <t>1.1.4.1</t>
  </si>
  <si>
    <t>1.1.4.2</t>
  </si>
  <si>
    <t>1.1.5.1</t>
  </si>
  <si>
    <t>1.1.7.1</t>
  </si>
  <si>
    <t>1.1.6.1</t>
  </si>
  <si>
    <t>1.1.5.2</t>
  </si>
  <si>
    <t>1.1.5.3</t>
  </si>
  <si>
    <t>1.1.10.1</t>
  </si>
  <si>
    <t>1.1.6.2</t>
  </si>
  <si>
    <t>1.1.6.3</t>
  </si>
  <si>
    <t>1.1.6.4</t>
  </si>
  <si>
    <t>1.1.7.2</t>
  </si>
  <si>
    <t>1.1.8.1</t>
  </si>
  <si>
    <t>1.1.9.1</t>
  </si>
  <si>
    <t>1.1.8.2</t>
  </si>
  <si>
    <t>1.1.8.3</t>
  </si>
  <si>
    <t>1.1.8.4</t>
  </si>
  <si>
    <t>1.1.8.5</t>
  </si>
  <si>
    <t>1.1.9.2</t>
  </si>
  <si>
    <t>1.1.9.3</t>
  </si>
  <si>
    <t>1.1.9.4</t>
  </si>
  <si>
    <t>1.1.10.2</t>
  </si>
  <si>
    <t>1.1.10.3</t>
  </si>
  <si>
    <t>1.1.10.4</t>
  </si>
  <si>
    <t>1.1.10.5</t>
  </si>
  <si>
    <t>1.1.11</t>
  </si>
  <si>
    <t>1.1.11.1</t>
  </si>
  <si>
    <t>1.1.11.2</t>
  </si>
  <si>
    <t>1.1.12.1</t>
  </si>
  <si>
    <t>1.1.12.2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</si>
  <si>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</si>
  <si>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</si>
  <si>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</si>
  <si>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</si>
  <si>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</si>
  <si>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</si>
  <si>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</si>
  <si>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</si>
  <si>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1.2.2.5</t>
  </si>
  <si>
    <t>1.2.2.6</t>
  </si>
  <si>
    <t>1.2.2.7</t>
  </si>
  <si>
    <t>1.2.3.1</t>
  </si>
  <si>
    <t>1.2.3.2</t>
  </si>
  <si>
    <t>1.2.3.3</t>
  </si>
  <si>
    <t>1.2.4.1</t>
  </si>
  <si>
    <t>1.2.4.2</t>
  </si>
  <si>
    <t>1.2.4.3</t>
  </si>
  <si>
    <t>1.2.4.4</t>
  </si>
  <si>
    <t>1.2.4.5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</si>
  <si>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</si>
  <si>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</si>
  <si>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</si>
  <si>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</si>
  <si>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</si>
  <si>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</si>
  <si>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</si>
  <si>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</si>
  <si>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</si>
  <si>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1.2.6.1</t>
  </si>
  <si>
    <t>1.2.6.2</t>
  </si>
  <si>
    <t>1.2.6.3</t>
  </si>
  <si>
    <t>1.2.7.1</t>
  </si>
  <si>
    <t>1.2.7.2</t>
  </si>
  <si>
    <t>1.2.7.3</t>
  </si>
  <si>
    <t>1.2.7.4</t>
  </si>
  <si>
    <t>1.2.7.5</t>
  </si>
  <si>
    <t>1.2.7.6</t>
  </si>
  <si>
    <t>1.2.7.7</t>
  </si>
  <si>
    <t>1.2.7.8</t>
  </si>
  <si>
    <t>1.2.7.9</t>
  </si>
  <si>
    <t>1.2.8.1</t>
  </si>
  <si>
    <t>1.2.8.2</t>
  </si>
  <si>
    <t>1.2.8.3</t>
  </si>
  <si>
    <t>1.2.8.4</t>
  </si>
  <si>
    <t>1.2.8.5</t>
  </si>
  <si>
    <t>1.2.8.6</t>
  </si>
  <si>
    <t>1.2.8.7</t>
  </si>
  <si>
    <t>1.2.9.1</t>
  </si>
  <si>
    <t>1.2.9.2</t>
  </si>
  <si>
    <t>1.2.9.3</t>
  </si>
  <si>
    <t>1.2.9.4</t>
  </si>
  <si>
    <t>1.2.10.1</t>
  </si>
  <si>
    <t>1.2.10.2</t>
  </si>
  <si>
    <t>1.2.10.3</t>
  </si>
  <si>
    <t>1.2.10.4</t>
  </si>
  <si>
    <t>1.2.10.5</t>
  </si>
  <si>
    <t>1.2.10.6</t>
  </si>
  <si>
    <t>1.2.10.7</t>
  </si>
  <si>
    <t>1.2.11.1</t>
  </si>
  <si>
    <t>1.2.11.2</t>
  </si>
  <si>
    <t>1.2.11.3</t>
  </si>
  <si>
    <t>1.2.11.4</t>
  </si>
  <si>
    <t>1.2.12.1</t>
  </si>
  <si>
    <t>1.2.12.2</t>
  </si>
  <si>
    <t>1.2.12.3</t>
  </si>
  <si>
    <t>1.2.13.1</t>
  </si>
  <si>
    <t>1.2.13.2</t>
  </si>
  <si>
    <t>1.2.13.3</t>
  </si>
  <si>
    <t>1.2.13.4</t>
  </si>
  <si>
    <t>1.2.13.5</t>
  </si>
  <si>
    <t>1.2.13.6</t>
  </si>
  <si>
    <t>1.5.1.1</t>
  </si>
  <si>
    <t>1.5.1.2</t>
  </si>
  <si>
    <t>1.5.1.3</t>
  </si>
  <si>
    <t>1.5.1.4</t>
  </si>
  <si>
    <t>1.5.1.5</t>
  </si>
  <si>
    <t>1.5.1.6</t>
  </si>
  <si>
    <t>1.5.2.1</t>
  </si>
  <si>
    <t>1.5.2.2</t>
  </si>
  <si>
    <t>1.5.2.3</t>
  </si>
  <si>
    <t>1.5.2.4</t>
  </si>
  <si>
    <t>2.2.1</t>
  </si>
  <si>
    <t>Приобретение грузопассажирского, пассажирского автотранспорта (14 шт.)</t>
  </si>
  <si>
    <t>Приобретение устройств РЕТОМ, Omicron (10 шт.)</t>
  </si>
  <si>
    <t>Приобретение минимоек (16 шт.)</t>
  </si>
  <si>
    <t>Приобретение инструмента, техн. оснастки (гидропрессы, инверторные аппараты) (16 шт.)</t>
  </si>
  <si>
    <t>Приобретение центрального коммутатора (серверное оборудование)</t>
  </si>
  <si>
    <t>Приобретение устройств для диагностики электрооборудования (15 шт.)</t>
  </si>
  <si>
    <t>1.1.14</t>
  </si>
  <si>
    <t>1.1.13.1</t>
  </si>
  <si>
    <t>1.1.13.2</t>
  </si>
  <si>
    <t>Примечание: для сетевых объектов с разделением объектов на ПС, ВЛ и КЛ.</t>
  </si>
  <si>
    <t>***иные натуральные количественные показатели объектов основных средств</t>
  </si>
  <si>
    <t xml:space="preserve">** 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 </t>
  </si>
  <si>
    <t>* Не заполняется сетевыми организациями</t>
  </si>
  <si>
    <t>млн. руб. без НДС</t>
  </si>
  <si>
    <t>км/МВА/другое***</t>
  </si>
  <si>
    <t>итого</t>
  </si>
  <si>
    <t>IV кв.</t>
  </si>
  <si>
    <t>III кв.</t>
  </si>
  <si>
    <t>II кв.</t>
  </si>
  <si>
    <t>I кв.</t>
  </si>
  <si>
    <t>План года 2021</t>
  </si>
  <si>
    <t>План года 2020</t>
  </si>
  <si>
    <t>Ввод основных средств сетевых организаций</t>
  </si>
  <si>
    <t xml:space="preserve">  Первоначальная стоимость вводимых основных средств (без НДС)**</t>
  </si>
  <si>
    <t>Наименование проекта</t>
  </si>
  <si>
    <t>Код строки</t>
  </si>
  <si>
    <t>№ п/п</t>
  </si>
  <si>
    <t>Приложение №1.3</t>
  </si>
  <si>
    <t>Реконструкция здания ОПУ</t>
  </si>
  <si>
    <t>ВАЗП 2шт.</t>
  </si>
  <si>
    <t>Р-35кВ</t>
  </si>
  <si>
    <t>В-35кВ, ТТ-35кВ</t>
  </si>
  <si>
    <t>ОПН-500кВ</t>
  </si>
  <si>
    <t>АКБ 1 шт.</t>
  </si>
  <si>
    <t>Элегазовые В-110кВ 2шт.</t>
  </si>
  <si>
    <t>Элегазовый В-220кВ, ТТ-220кВ</t>
  </si>
  <si>
    <t>Ввод 220кВ</t>
  </si>
  <si>
    <t>Разъединители 110кВ</t>
  </si>
  <si>
    <t>Разъединители 110кВ 10шт.</t>
  </si>
  <si>
    <t>Разъединители 110кВ 7шт.</t>
  </si>
  <si>
    <t>Разъединители 110кВ 6шт.</t>
  </si>
  <si>
    <t>ТТ-220кВ</t>
  </si>
  <si>
    <t>ТН-220кВ</t>
  </si>
  <si>
    <t>Разъединители 220кВ</t>
  </si>
  <si>
    <t>ТН-110кВ</t>
  </si>
  <si>
    <t>Элегазовые В-110кВ</t>
  </si>
  <si>
    <t>ТН-35кВ, ТН-110кВ</t>
  </si>
  <si>
    <t>Ввода 220кВ</t>
  </si>
  <si>
    <t>Элегазовый В-220кВ 1 шт.</t>
  </si>
  <si>
    <t>ВУПГ-16/1400 1 шт.</t>
  </si>
  <si>
    <t>ТТ-220кВ, ТН-220кВ</t>
  </si>
  <si>
    <t xml:space="preserve">Замена разъединителей 110кВ </t>
  </si>
  <si>
    <t>Элементы БСК</t>
  </si>
  <si>
    <t>ВУПГ-14/1600 1 шт.</t>
  </si>
  <si>
    <t>Замена разъединителей 35 кВ</t>
  </si>
  <si>
    <t>Разъединители 35кВ</t>
  </si>
  <si>
    <t>Замена разъединителей 110кВ</t>
  </si>
  <si>
    <t>Разъединетели 110кВ</t>
  </si>
  <si>
    <t>Элегазовые выключатели</t>
  </si>
  <si>
    <t>Шкафы РЗА и ПА</t>
  </si>
  <si>
    <t>Шкафы ПА</t>
  </si>
  <si>
    <t>ПИР</t>
  </si>
  <si>
    <t>Шкафы диф. защиты ошиновки 500кВ</t>
  </si>
  <si>
    <t>Шкафы АОПО</t>
  </si>
  <si>
    <t>Шкафы защит АТ</t>
  </si>
  <si>
    <t>Устройства РАС</t>
  </si>
  <si>
    <t>Устройства АПП, АКПА</t>
  </si>
  <si>
    <t>ПРД-300, ПРМ-180</t>
  </si>
  <si>
    <t>Система телемеханики</t>
  </si>
  <si>
    <t>Разъединители 110кВ, ВЧЗК, ТТ-110кВ</t>
  </si>
  <si>
    <t xml:space="preserve">Провод АС-400, мет. многранные опоры, линейная изоляция и арматура </t>
  </si>
  <si>
    <t>Ввода элегазовые 220кВ</t>
  </si>
  <si>
    <t>Системы видеонаблюдения, СКУД, ОПС, противоподкопные устройства</t>
  </si>
  <si>
    <t>Прогноз ввода/вывода объектов ООО "БСК" 2016-2019гг.</t>
  </si>
  <si>
    <t>Разъединитель 500кВ</t>
  </si>
  <si>
    <t>Ввод 500кВ, ввод 220кВ, устройства РПН, сист. диагностики АТ</t>
  </si>
  <si>
    <t xml:space="preserve">ЩСН-0,4 кВ </t>
  </si>
  <si>
    <t xml:space="preserve">ТН-500кВ </t>
  </si>
  <si>
    <t>ПС 220/110/10кВ с ВЛ 220кВ</t>
  </si>
  <si>
    <t>Справочно</t>
  </si>
  <si>
    <t>Оплата процентов за привлеченные кредитные ресурсы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</si>
</sst>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0.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2"/>
      <name val="Times New Roman"/>
      <family val="1"/>
    </font>
    <font>
      <u val="single"/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C0C0C0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Calibri"/>
      <family val="2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3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8" borderId="0" xfId="0" applyFont="1" applyFill="1" applyAlignment="1">
      <alignment/>
    </xf>
    <xf numFmtId="0" fontId="0" fillId="8" borderId="0" xfId="0" applyFill="1" applyAlignment="1">
      <alignment/>
    </xf>
    <xf numFmtId="0" fontId="4" fillId="8" borderId="0" xfId="0" applyFont="1" applyFill="1" applyAlignment="1">
      <alignment/>
    </xf>
    <xf numFmtId="0" fontId="57" fillId="8" borderId="0" xfId="0" applyFont="1" applyFill="1" applyAlignment="1">
      <alignment/>
    </xf>
    <xf numFmtId="3" fontId="4" fillId="8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10" xfId="52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4" fillId="8" borderId="10" xfId="0" applyNumberFormat="1" applyFont="1" applyFill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left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>
      <alignment horizontal="center" vertical="center" wrapText="1"/>
    </xf>
    <xf numFmtId="3" fontId="4" fillId="8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4" fillId="8" borderId="10" xfId="52" applyFont="1" applyFill="1" applyBorder="1" applyAlignment="1">
      <alignment vertical="center" wrapText="1"/>
      <protection/>
    </xf>
    <xf numFmtId="3" fontId="2" fillId="8" borderId="10" xfId="0" applyNumberFormat="1" applyFont="1" applyFill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vertical="center" wrapText="1"/>
    </xf>
    <xf numFmtId="164" fontId="4" fillId="8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5" fontId="4" fillId="8" borderId="10" xfId="52" applyNumberFormat="1" applyFont="1" applyFill="1" applyBorder="1" applyAlignment="1">
      <alignment horizontal="center" vertical="center" wrapText="1"/>
      <protection/>
    </xf>
    <xf numFmtId="165" fontId="2" fillId="35" borderId="10" xfId="52" applyNumberFormat="1" applyFont="1" applyFill="1" applyBorder="1" applyAlignment="1">
      <alignment horizontal="center" vertical="center" wrapText="1"/>
      <protection/>
    </xf>
    <xf numFmtId="165" fontId="4" fillId="8" borderId="10" xfId="0" applyNumberFormat="1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 wrapText="1"/>
    </xf>
    <xf numFmtId="165" fontId="4" fillId="8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165" fontId="4" fillId="36" borderId="10" xfId="52" applyNumberFormat="1" applyFont="1" applyFill="1" applyBorder="1" applyAlignment="1">
      <alignment horizontal="center" vertical="center" wrapText="1"/>
      <protection/>
    </xf>
    <xf numFmtId="165" fontId="4" fillId="0" borderId="10" xfId="52" applyNumberFormat="1" applyFont="1" applyFill="1" applyBorder="1" applyAlignment="1">
      <alignment horizontal="center" vertical="center" wrapText="1"/>
      <protection/>
    </xf>
    <xf numFmtId="165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Alignment="1">
      <alignment vertical="center"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2" fillId="36" borderId="0" xfId="0" applyFont="1" applyFill="1" applyAlignment="1">
      <alignment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vertical="center" wrapText="1"/>
    </xf>
    <xf numFmtId="164" fontId="4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165" fontId="4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49" fontId="2" fillId="8" borderId="10" xfId="0" applyNumberFormat="1" applyFont="1" applyFill="1" applyBorder="1" applyAlignment="1">
      <alignment vertical="center" wrapText="1"/>
    </xf>
    <xf numFmtId="165" fontId="2" fillId="8" borderId="10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/>
    </xf>
    <xf numFmtId="2" fontId="66" fillId="0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 wrapText="1"/>
    </xf>
    <xf numFmtId="165" fontId="6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/>
    </xf>
    <xf numFmtId="0" fontId="67" fillId="33" borderId="0" xfId="0" applyFont="1" applyFill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67" fillId="8" borderId="0" xfId="0" applyFont="1" applyFill="1" applyAlignment="1" applyProtection="1">
      <alignment vertical="center"/>
      <protection/>
    </xf>
    <xf numFmtId="2" fontId="11" fillId="0" borderId="0" xfId="0" applyNumberFormat="1" applyFont="1" applyAlignment="1" applyProtection="1">
      <alignment horizontal="right" vertical="top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67" fillId="38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8" fillId="0" borderId="0" xfId="0" applyFont="1" applyAlignment="1">
      <alignment horizontal="center"/>
    </xf>
    <xf numFmtId="0" fontId="6" fillId="0" borderId="0" xfId="0" applyFont="1" applyAlignment="1" applyProtection="1">
      <alignment vertical="center"/>
      <protection/>
    </xf>
    <xf numFmtId="0" fontId="68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7" fillId="37" borderId="0" xfId="0" applyFont="1" applyFill="1" applyAlignment="1" applyProtection="1">
      <alignment vertical="center"/>
      <protection/>
    </xf>
    <xf numFmtId="0" fontId="67" fillId="37" borderId="0" xfId="0" applyFont="1" applyFill="1" applyAlignment="1" applyProtection="1">
      <alignment/>
      <protection/>
    </xf>
    <xf numFmtId="0" fontId="16" fillId="37" borderId="10" xfId="0" applyFont="1" applyFill="1" applyBorder="1" applyAlignment="1" applyProtection="1">
      <alignment horizontal="center" vertical="center" wrapText="1"/>
      <protection/>
    </xf>
    <xf numFmtId="0" fontId="16" fillId="37" borderId="11" xfId="0" applyFont="1" applyFill="1" applyBorder="1" applyAlignment="1" applyProtection="1">
      <alignment horizontal="center" vertical="center" wrapText="1"/>
      <protection/>
    </xf>
    <xf numFmtId="2" fontId="6" fillId="8" borderId="10" xfId="0" applyNumberFormat="1" applyFont="1" applyFill="1" applyBorder="1" applyAlignment="1" applyProtection="1">
      <alignment horizontal="center" vertical="center"/>
      <protection locked="0"/>
    </xf>
    <xf numFmtId="0" fontId="6" fillId="8" borderId="10" xfId="0" applyNumberFormat="1" applyFont="1" applyFill="1" applyBorder="1" applyAlignment="1" applyProtection="1">
      <alignment horizontal="left" vertical="center" wrapText="1"/>
      <protection locked="0"/>
    </xf>
    <xf numFmtId="166" fontId="6" fillId="8" borderId="10" xfId="0" applyNumberFormat="1" applyFont="1" applyFill="1" applyBorder="1" applyAlignment="1" applyProtection="1">
      <alignment horizontal="center" vertical="center"/>
      <protection locked="0"/>
    </xf>
    <xf numFmtId="164" fontId="6" fillId="8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left" vertical="center" wrapText="1"/>
      <protection locked="0"/>
    </xf>
    <xf numFmtId="0" fontId="66" fillId="0" borderId="10" xfId="0" applyFont="1" applyBorder="1" applyAlignment="1">
      <alignment/>
    </xf>
    <xf numFmtId="0" fontId="66" fillId="8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69" fillId="0" borderId="0" xfId="0" applyFont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69" fillId="0" borderId="0" xfId="0" applyFont="1" applyFill="1" applyAlignment="1">
      <alignment horizontal="center" vertical="center"/>
    </xf>
    <xf numFmtId="49" fontId="18" fillId="8" borderId="10" xfId="0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horizontal="left" vertical="center" wrapText="1"/>
    </xf>
    <xf numFmtId="166" fontId="19" fillId="8" borderId="10" xfId="0" applyNumberFormat="1" applyFont="1" applyFill="1" applyBorder="1" applyAlignment="1" applyProtection="1">
      <alignment horizontal="center" vertical="center"/>
      <protection/>
    </xf>
    <xf numFmtId="49" fontId="19" fillId="8" borderId="10" xfId="0" applyNumberFormat="1" applyFont="1" applyFill="1" applyBorder="1" applyAlignment="1" applyProtection="1">
      <alignment horizontal="center" vertical="center"/>
      <protection/>
    </xf>
    <xf numFmtId="49" fontId="19" fillId="8" borderId="10" xfId="0" applyNumberFormat="1" applyFont="1" applyFill="1" applyBorder="1" applyAlignment="1" applyProtection="1">
      <alignment horizontal="center" vertical="center"/>
      <protection locked="0"/>
    </xf>
    <xf numFmtId="2" fontId="19" fillId="8" borderId="10" xfId="0" applyNumberFormat="1" applyFont="1" applyFill="1" applyBorder="1" applyAlignment="1" applyProtection="1">
      <alignment horizontal="center" vertical="center"/>
      <protection locked="0"/>
    </xf>
    <xf numFmtId="165" fontId="20" fillId="8" borderId="10" xfId="52" applyNumberFormat="1" applyFont="1" applyFill="1" applyBorder="1" applyAlignment="1">
      <alignment horizontal="center" vertical="center" wrapText="1"/>
      <protection/>
    </xf>
    <xf numFmtId="167" fontId="19" fillId="8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52" applyFont="1" applyFill="1" applyBorder="1" applyAlignment="1">
      <alignment vertical="center" wrapText="1"/>
      <protection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165" fontId="18" fillId="0" borderId="10" xfId="52" applyNumberFormat="1" applyFont="1" applyFill="1" applyBorder="1" applyAlignment="1">
      <alignment horizontal="center" vertical="center" wrapText="1"/>
      <protection/>
    </xf>
    <xf numFmtId="167" fontId="19" fillId="0" borderId="10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8" borderId="10" xfId="52" applyFont="1" applyFill="1" applyBorder="1" applyAlignment="1">
      <alignment vertical="center" wrapText="1"/>
      <protection/>
    </xf>
    <xf numFmtId="165" fontId="18" fillId="8" borderId="10" xfId="52" applyNumberFormat="1" applyFont="1" applyFill="1" applyBorder="1" applyAlignment="1">
      <alignment horizontal="center" vertical="center" wrapText="1"/>
      <protection/>
    </xf>
    <xf numFmtId="165" fontId="19" fillId="8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52" applyFont="1" applyFill="1" applyBorder="1" applyAlignment="1">
      <alignment horizontal="left" vertical="center" wrapText="1"/>
      <protection/>
    </xf>
    <xf numFmtId="0" fontId="18" fillId="0" borderId="10" xfId="52" applyFont="1" applyFill="1" applyBorder="1" applyAlignment="1">
      <alignment vertical="center"/>
      <protection/>
    </xf>
    <xf numFmtId="3" fontId="18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70" fillId="8" borderId="10" xfId="0" applyFont="1" applyFill="1" applyBorder="1" applyAlignment="1">
      <alignment/>
    </xf>
    <xf numFmtId="3" fontId="18" fillId="8" borderId="10" xfId="0" applyNumberFormat="1" applyFont="1" applyFill="1" applyBorder="1" applyAlignment="1">
      <alignment horizontal="center" vertical="center" wrapText="1"/>
    </xf>
    <xf numFmtId="49" fontId="70" fillId="8" borderId="10" xfId="0" applyNumberFormat="1" applyFont="1" applyFill="1" applyBorder="1" applyAlignment="1">
      <alignment horizontal="center"/>
    </xf>
    <xf numFmtId="49" fontId="70" fillId="8" borderId="10" xfId="0" applyNumberFormat="1" applyFont="1" applyFill="1" applyBorder="1" applyAlignment="1">
      <alignment/>
    </xf>
    <xf numFmtId="0" fontId="70" fillId="8" borderId="10" xfId="0" applyFont="1" applyFill="1" applyBorder="1" applyAlignment="1">
      <alignment horizontal="center" vertical="center"/>
    </xf>
    <xf numFmtId="3" fontId="70" fillId="8" borderId="10" xfId="0" applyNumberFormat="1" applyFont="1" applyFill="1" applyBorder="1" applyAlignment="1">
      <alignment/>
    </xf>
    <xf numFmtId="165" fontId="70" fillId="8" borderId="10" xfId="0" applyNumberFormat="1" applyFont="1" applyFill="1" applyBorder="1" applyAlignment="1">
      <alignment horizontal="center" vertical="center"/>
    </xf>
    <xf numFmtId="167" fontId="70" fillId="8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/>
    </xf>
    <xf numFmtId="49" fontId="70" fillId="0" borderId="10" xfId="0" applyNumberFormat="1" applyFont="1" applyBorder="1" applyAlignment="1">
      <alignment/>
    </xf>
    <xf numFmtId="3" fontId="70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70" fillId="0" borderId="10" xfId="0" applyFont="1" applyFill="1" applyBorder="1" applyAlignment="1">
      <alignment/>
    </xf>
    <xf numFmtId="165" fontId="70" fillId="0" borderId="10" xfId="0" applyNumberFormat="1" applyFont="1" applyFill="1" applyBorder="1" applyAlignment="1">
      <alignment horizontal="center" vertical="center"/>
    </xf>
    <xf numFmtId="167" fontId="70" fillId="0" borderId="10" xfId="0" applyNumberFormat="1" applyFont="1" applyFill="1" applyBorder="1" applyAlignment="1">
      <alignment horizontal="center" vertical="center"/>
    </xf>
    <xf numFmtId="0" fontId="70" fillId="8" borderId="12" xfId="0" applyFont="1" applyFill="1" applyBorder="1" applyAlignment="1">
      <alignment vertical="center"/>
    </xf>
    <xf numFmtId="0" fontId="70" fillId="0" borderId="13" xfId="0" applyFont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3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7" fillId="39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7" fillId="39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26" fillId="8" borderId="0" xfId="0" applyFont="1" applyFill="1" applyAlignment="1" applyProtection="1">
      <alignment vertical="center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49" fontId="27" fillId="8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49" fontId="27" fillId="8" borderId="10" xfId="0" applyNumberFormat="1" applyFont="1" applyFill="1" applyBorder="1" applyAlignment="1" applyProtection="1">
      <alignment horizontal="left" vertical="center" wrapText="1"/>
      <protection/>
    </xf>
    <xf numFmtId="49" fontId="27" fillId="8" borderId="15" xfId="0" applyNumberFormat="1" applyFont="1" applyFill="1" applyBorder="1" applyAlignment="1" applyProtection="1">
      <alignment horizontal="center" vertical="center" wrapText="1"/>
      <protection/>
    </xf>
    <xf numFmtId="49" fontId="29" fillId="0" borderId="15" xfId="0" applyNumberFormat="1" applyFont="1" applyFill="1" applyBorder="1" applyAlignment="1" applyProtection="1">
      <alignment horizontal="center" vertical="center" wrapText="1"/>
      <protection/>
    </xf>
    <xf numFmtId="165" fontId="27" fillId="8" borderId="15" xfId="0" applyNumberFormat="1" applyFont="1" applyFill="1" applyBorder="1" applyAlignment="1" applyProtection="1">
      <alignment horizontal="center" vertical="center" wrapText="1"/>
      <protection/>
    </xf>
    <xf numFmtId="165" fontId="29" fillId="8" borderId="15" xfId="0" applyNumberFormat="1" applyFont="1" applyFill="1" applyBorder="1" applyAlignment="1" applyProtection="1">
      <alignment horizontal="center" vertical="center" wrapText="1"/>
      <protection/>
    </xf>
    <xf numFmtId="165" fontId="29" fillId="0" borderId="15" xfId="0" applyNumberFormat="1" applyFont="1" applyFill="1" applyBorder="1" applyAlignment="1" applyProtection="1">
      <alignment horizontal="center" vertical="center" wrapText="1"/>
      <protection/>
    </xf>
    <xf numFmtId="49" fontId="29" fillId="8" borderId="15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/>
      <protection/>
    </xf>
    <xf numFmtId="49" fontId="29" fillId="8" borderId="15" xfId="0" applyNumberFormat="1" applyFont="1" applyFill="1" applyBorder="1" applyAlignment="1" applyProtection="1">
      <alignment horizontal="left" vertical="center" wrapText="1"/>
      <protection/>
    </xf>
    <xf numFmtId="49" fontId="29" fillId="0" borderId="15" xfId="0" applyNumberFormat="1" applyFont="1" applyFill="1" applyBorder="1" applyAlignment="1" applyProtection="1">
      <alignment horizontal="left" vertical="center" wrapText="1"/>
      <protection/>
    </xf>
    <xf numFmtId="49" fontId="27" fillId="8" borderId="10" xfId="0" applyNumberFormat="1" applyFont="1" applyFill="1" applyBorder="1" applyAlignment="1" applyProtection="1">
      <alignment horizontal="center" vertical="center" wrapText="1"/>
      <protection/>
    </xf>
    <xf numFmtId="165" fontId="27" fillId="8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165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8" borderId="0" xfId="0" applyFont="1" applyFill="1" applyAlignment="1" applyProtection="1">
      <alignment/>
      <protection/>
    </xf>
    <xf numFmtId="0" fontId="2" fillId="8" borderId="10" xfId="0" applyFont="1" applyFill="1" applyBorder="1" applyAlignment="1" applyProtection="1">
      <alignment/>
      <protection/>
    </xf>
    <xf numFmtId="165" fontId="2" fillId="8" borderId="1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 applyProtection="1">
      <alignment/>
      <protection/>
    </xf>
    <xf numFmtId="0" fontId="73" fillId="0" borderId="10" xfId="0" applyFont="1" applyFill="1" applyBorder="1" applyAlignment="1">
      <alignment/>
    </xf>
    <xf numFmtId="165" fontId="73" fillId="0" borderId="10" xfId="0" applyNumberFormat="1" applyFont="1" applyFill="1" applyBorder="1" applyAlignment="1">
      <alignment/>
    </xf>
    <xf numFmtId="0" fontId="73" fillId="8" borderId="10" xfId="0" applyFont="1" applyFill="1" applyBorder="1" applyAlignment="1">
      <alignment/>
    </xf>
    <xf numFmtId="165" fontId="73" fillId="8" borderId="10" xfId="0" applyNumberFormat="1" applyFont="1" applyFill="1" applyBorder="1" applyAlignment="1">
      <alignment/>
    </xf>
    <xf numFmtId="0" fontId="73" fillId="0" borderId="10" xfId="0" applyFont="1" applyBorder="1" applyAlignment="1">
      <alignment/>
    </xf>
    <xf numFmtId="165" fontId="73" fillId="0" borderId="10" xfId="0" applyNumberFormat="1" applyFont="1" applyBorder="1" applyAlignment="1">
      <alignment/>
    </xf>
    <xf numFmtId="165" fontId="73" fillId="8" borderId="0" xfId="0" applyNumberFormat="1" applyFont="1" applyFill="1" applyAlignment="1">
      <alignment/>
    </xf>
    <xf numFmtId="165" fontId="73" fillId="0" borderId="0" xfId="0" applyNumberFormat="1" applyFont="1" applyFill="1" applyAlignment="1">
      <alignment/>
    </xf>
    <xf numFmtId="0" fontId="74" fillId="8" borderId="10" xfId="0" applyFont="1" applyFill="1" applyBorder="1" applyAlignment="1">
      <alignment/>
    </xf>
    <xf numFmtId="165" fontId="74" fillId="8" borderId="10" xfId="0" applyNumberFormat="1" applyFont="1" applyFill="1" applyBorder="1" applyAlignment="1">
      <alignment/>
    </xf>
    <xf numFmtId="0" fontId="74" fillId="8" borderId="10" xfId="0" applyFont="1" applyFill="1" applyBorder="1" applyAlignment="1">
      <alignment vertical="center"/>
    </xf>
    <xf numFmtId="165" fontId="75" fillId="8" borderId="10" xfId="0" applyNumberFormat="1" applyFont="1" applyFill="1" applyBorder="1" applyAlignment="1">
      <alignment vertical="center"/>
    </xf>
    <xf numFmtId="165" fontId="74" fillId="8" borderId="10" xfId="0" applyNumberFormat="1" applyFont="1" applyFill="1" applyBorder="1" applyAlignment="1">
      <alignment vertical="center"/>
    </xf>
    <xf numFmtId="0" fontId="57" fillId="8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wrapText="1"/>
      <protection/>
    </xf>
    <xf numFmtId="0" fontId="73" fillId="0" borderId="10" xfId="0" applyFont="1" applyFill="1" applyBorder="1" applyAlignment="1">
      <alignment wrapText="1"/>
    </xf>
    <xf numFmtId="0" fontId="73" fillId="8" borderId="10" xfId="0" applyFont="1" applyFill="1" applyBorder="1" applyAlignment="1">
      <alignment wrapText="1"/>
    </xf>
    <xf numFmtId="0" fontId="9" fillId="8" borderId="10" xfId="0" applyFont="1" applyFill="1" applyBorder="1" applyAlignment="1" applyProtection="1">
      <alignment wrapText="1"/>
      <protection/>
    </xf>
    <xf numFmtId="165" fontId="76" fillId="8" borderId="10" xfId="0" applyNumberFormat="1" applyFont="1" applyFill="1" applyBorder="1" applyAlignment="1">
      <alignment horizontal="center" vertical="center"/>
    </xf>
    <xf numFmtId="0" fontId="21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Alignment="1">
      <alignment/>
    </xf>
    <xf numFmtId="0" fontId="30" fillId="33" borderId="0" xfId="0" applyFont="1" applyFill="1" applyAlignment="1" applyProtection="1">
      <alignment/>
      <protection/>
    </xf>
    <xf numFmtId="0" fontId="27" fillId="39" borderId="13" xfId="0" applyFont="1" applyFill="1" applyBorder="1" applyAlignment="1" applyProtection="1">
      <alignment horizontal="center" vertical="center"/>
      <protection/>
    </xf>
    <xf numFmtId="165" fontId="0" fillId="36" borderId="0" xfId="0" applyNumberFormat="1" applyFill="1" applyAlignment="1">
      <alignment/>
    </xf>
    <xf numFmtId="165" fontId="0" fillId="8" borderId="0" xfId="0" applyNumberFormat="1" applyFill="1" applyAlignment="1">
      <alignment/>
    </xf>
    <xf numFmtId="0" fontId="28" fillId="8" borderId="10" xfId="0" applyFont="1" applyFill="1" applyBorder="1" applyAlignment="1" applyProtection="1">
      <alignment horizontal="center" vertical="center" wrapText="1"/>
      <protection/>
    </xf>
    <xf numFmtId="0" fontId="27" fillId="8" borderId="10" xfId="0" applyFont="1" applyFill="1" applyBorder="1" applyAlignment="1" applyProtection="1">
      <alignment horizontal="left" vertical="center" wrapText="1"/>
      <protection/>
    </xf>
    <xf numFmtId="0" fontId="27" fillId="8" borderId="10" xfId="0" applyFont="1" applyFill="1" applyBorder="1" applyAlignment="1" applyProtection="1">
      <alignment horizontal="center" vertical="center"/>
      <protection/>
    </xf>
    <xf numFmtId="0" fontId="0" fillId="8" borderId="10" xfId="0" applyFill="1" applyBorder="1" applyAlignment="1">
      <alignment/>
    </xf>
    <xf numFmtId="165" fontId="27" fillId="8" borderId="10" xfId="0" applyNumberFormat="1" applyFont="1" applyFill="1" applyBorder="1" applyAlignment="1" applyProtection="1">
      <alignment horizontal="center" vertical="center"/>
      <protection/>
    </xf>
    <xf numFmtId="166" fontId="19" fillId="0" borderId="10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center" vertical="center"/>
      <protection/>
    </xf>
    <xf numFmtId="2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67" fillId="0" borderId="0" xfId="0" applyFont="1" applyFill="1" applyAlignment="1" applyProtection="1">
      <alignment/>
      <protection/>
    </xf>
    <xf numFmtId="0" fontId="66" fillId="0" borderId="10" xfId="0" applyFont="1" applyFill="1" applyBorder="1" applyAlignment="1">
      <alignment/>
    </xf>
    <xf numFmtId="166" fontId="19" fillId="0" borderId="10" xfId="0" applyNumberFormat="1" applyFont="1" applyFill="1" applyBorder="1" applyAlignment="1" applyProtection="1">
      <alignment vertical="center"/>
      <protection/>
    </xf>
    <xf numFmtId="0" fontId="70" fillId="0" borderId="10" xfId="0" applyFont="1" applyBorder="1" applyAlignment="1">
      <alignment/>
    </xf>
    <xf numFmtId="0" fontId="70" fillId="8" borderId="10" xfId="0" applyFont="1" applyFill="1" applyBorder="1" applyAlignment="1">
      <alignment/>
    </xf>
    <xf numFmtId="0" fontId="70" fillId="8" borderId="10" xfId="0" applyFont="1" applyFill="1" applyBorder="1" applyAlignment="1">
      <alignment horizontal="center" vertical="center" wrapText="1"/>
    </xf>
    <xf numFmtId="0" fontId="70" fillId="8" borderId="12" xfId="0" applyFont="1" applyFill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70" fillId="0" borderId="10" xfId="0" applyFont="1" applyFill="1" applyBorder="1" applyAlignment="1">
      <alignment horizontal="center"/>
    </xf>
    <xf numFmtId="0" fontId="70" fillId="8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3" fontId="19" fillId="8" borderId="10" xfId="0" applyNumberFormat="1" applyFont="1" applyFill="1" applyBorder="1" applyAlignment="1" applyProtection="1">
      <alignment vertical="center"/>
      <protection/>
    </xf>
    <xf numFmtId="3" fontId="70" fillId="8" borderId="10" xfId="0" applyNumberFormat="1" applyFont="1" applyFill="1" applyBorder="1" applyAlignment="1">
      <alignment/>
    </xf>
    <xf numFmtId="49" fontId="2" fillId="39" borderId="16" xfId="0" applyNumberFormat="1" applyFont="1" applyFill="1" applyBorder="1" applyAlignment="1">
      <alignment/>
    </xf>
    <xf numFmtId="49" fontId="33" fillId="39" borderId="10" xfId="0" applyNumberFormat="1" applyFont="1" applyFill="1" applyBorder="1" applyAlignment="1">
      <alignment horizontal="left" vertical="center" wrapText="1"/>
    </xf>
    <xf numFmtId="49" fontId="4" fillId="39" borderId="13" xfId="0" applyNumberFormat="1" applyFont="1" applyFill="1" applyBorder="1" applyAlignment="1">
      <alignment horizontal="center" vertical="center" wrapText="1"/>
    </xf>
    <xf numFmtId="49" fontId="4" fillId="39" borderId="17" xfId="0" applyNumberFormat="1" applyFont="1" applyFill="1" applyBorder="1" applyAlignment="1">
      <alignment horizontal="center" vertical="center" wrapText="1"/>
    </xf>
    <xf numFmtId="49" fontId="4" fillId="40" borderId="18" xfId="0" applyNumberFormat="1" applyFont="1" applyFill="1" applyBorder="1" applyAlignment="1">
      <alignment horizontal="center" vertical="center" wrapText="1"/>
    </xf>
    <xf numFmtId="49" fontId="34" fillId="40" borderId="19" xfId="0" applyNumberFormat="1" applyFont="1" applyFill="1" applyBorder="1" applyAlignment="1">
      <alignment horizontal="left" vertical="center" wrapText="1"/>
    </xf>
    <xf numFmtId="166" fontId="4" fillId="40" borderId="19" xfId="0" applyNumberFormat="1" applyFont="1" applyFill="1" applyBorder="1" applyAlignment="1">
      <alignment horizontal="center" vertical="center" wrapText="1"/>
    </xf>
    <xf numFmtId="166" fontId="4" fillId="40" borderId="19" xfId="0" applyNumberFormat="1" applyFont="1" applyFill="1" applyBorder="1" applyAlignment="1" applyProtection="1">
      <alignment horizontal="center" vertical="center" wrapText="1"/>
      <protection/>
    </xf>
    <xf numFmtId="166" fontId="4" fillId="40" borderId="20" xfId="0" applyNumberFormat="1" applyFont="1" applyFill="1" applyBorder="1" applyAlignment="1" applyProtection="1">
      <alignment horizontal="center" vertical="center" wrapText="1"/>
      <protection/>
    </xf>
    <xf numFmtId="49" fontId="34" fillId="40" borderId="13" xfId="0" applyNumberFormat="1" applyFont="1" applyFill="1" applyBorder="1" applyAlignment="1">
      <alignment horizontal="left" vertical="center" wrapText="1"/>
    </xf>
    <xf numFmtId="49" fontId="4" fillId="36" borderId="13" xfId="0" applyNumberFormat="1" applyFont="1" applyFill="1" applyBorder="1" applyAlignment="1" applyProtection="1">
      <alignment horizontal="center" vertical="center" wrapText="1"/>
      <protection/>
    </xf>
    <xf numFmtId="164" fontId="4" fillId="40" borderId="13" xfId="0" applyNumberFormat="1" applyFont="1" applyFill="1" applyBorder="1" applyAlignment="1">
      <alignment horizontal="center" vertical="center" wrapText="1"/>
    </xf>
    <xf numFmtId="166" fontId="4" fillId="40" borderId="13" xfId="0" applyNumberFormat="1" applyFont="1" applyFill="1" applyBorder="1" applyAlignment="1">
      <alignment horizontal="center" vertical="center" wrapText="1"/>
    </xf>
    <xf numFmtId="1" fontId="4" fillId="36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78" fillId="0" borderId="0" xfId="0" applyFont="1" applyAlignment="1">
      <alignment horizontal="center"/>
    </xf>
    <xf numFmtId="166" fontId="4" fillId="40" borderId="13" xfId="0" applyNumberFormat="1" applyFont="1" applyFill="1" applyBorder="1" applyAlignment="1">
      <alignment vertical="center" wrapText="1"/>
    </xf>
    <xf numFmtId="0" fontId="66" fillId="0" borderId="10" xfId="0" applyFont="1" applyBorder="1" applyAlignment="1">
      <alignment/>
    </xf>
    <xf numFmtId="165" fontId="66" fillId="0" borderId="10" xfId="0" applyNumberFormat="1" applyFont="1" applyFill="1" applyBorder="1" applyAlignment="1">
      <alignment/>
    </xf>
    <xf numFmtId="165" fontId="66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vertical="center" wrapText="1"/>
    </xf>
    <xf numFmtId="0" fontId="27" fillId="39" borderId="21" xfId="0" applyFont="1" applyFill="1" applyBorder="1" applyAlignment="1" applyProtection="1">
      <alignment horizontal="center" vertical="center" wrapText="1"/>
      <protection/>
    </xf>
    <xf numFmtId="0" fontId="27" fillId="39" borderId="22" xfId="0" applyFont="1" applyFill="1" applyBorder="1" applyAlignment="1" applyProtection="1">
      <alignment horizontal="center" vertical="center" wrapText="1"/>
      <protection/>
    </xf>
    <xf numFmtId="0" fontId="27" fillId="39" borderId="21" xfId="0" applyFont="1" applyFill="1" applyBorder="1" applyAlignment="1" applyProtection="1">
      <alignment horizontal="center" vertical="center"/>
      <protection/>
    </xf>
    <xf numFmtId="0" fontId="27" fillId="39" borderId="22" xfId="0" applyFont="1" applyFill="1" applyBorder="1" applyAlignment="1" applyProtection="1">
      <alignment horizontal="center" vertical="center"/>
      <protection/>
    </xf>
    <xf numFmtId="0" fontId="27" fillId="39" borderId="10" xfId="0" applyFont="1" applyFill="1" applyBorder="1" applyAlignment="1" applyProtection="1">
      <alignment horizontal="center"/>
      <protection/>
    </xf>
    <xf numFmtId="0" fontId="28" fillId="39" borderId="13" xfId="0" applyFont="1" applyFill="1" applyBorder="1" applyAlignment="1" applyProtection="1">
      <alignment horizontal="center" vertical="center" wrapText="1"/>
      <protection/>
    </xf>
    <xf numFmtId="0" fontId="28" fillId="39" borderId="12" xfId="0" applyFont="1" applyFill="1" applyBorder="1" applyAlignment="1" applyProtection="1">
      <alignment horizontal="center" vertical="center" wrapText="1"/>
      <protection/>
    </xf>
    <xf numFmtId="0" fontId="27" fillId="39" borderId="13" xfId="0" applyFont="1" applyFill="1" applyBorder="1" applyAlignment="1" applyProtection="1">
      <alignment horizontal="left" vertical="center" wrapText="1"/>
      <protection/>
    </xf>
    <xf numFmtId="0" fontId="27" fillId="39" borderId="12" xfId="0" applyFont="1" applyFill="1" applyBorder="1" applyAlignment="1" applyProtection="1">
      <alignment horizontal="left" vertical="center" wrapText="1"/>
      <protection/>
    </xf>
    <xf numFmtId="0" fontId="27" fillId="39" borderId="23" xfId="0" applyFont="1" applyFill="1" applyBorder="1" applyAlignment="1" applyProtection="1">
      <alignment horizontal="center" vertical="center"/>
      <protection/>
    </xf>
    <xf numFmtId="0" fontId="27" fillId="39" borderId="24" xfId="0" applyFont="1" applyFill="1" applyBorder="1" applyAlignment="1" applyProtection="1">
      <alignment horizontal="center" vertical="center"/>
      <protection/>
    </xf>
    <xf numFmtId="0" fontId="27" fillId="39" borderId="14" xfId="0" applyFont="1" applyFill="1" applyBorder="1" applyAlignment="1" applyProtection="1">
      <alignment horizontal="center" vertical="center"/>
      <protection/>
    </xf>
    <xf numFmtId="0" fontId="27" fillId="39" borderId="25" xfId="0" applyFont="1" applyFill="1" applyBorder="1" applyAlignment="1" applyProtection="1">
      <alignment horizontal="center" vertical="center"/>
      <protection/>
    </xf>
    <xf numFmtId="0" fontId="27" fillId="39" borderId="26" xfId="0" applyFont="1" applyFill="1" applyBorder="1" applyAlignment="1" applyProtection="1">
      <alignment horizontal="center" vertical="center"/>
      <protection/>
    </xf>
    <xf numFmtId="0" fontId="27" fillId="39" borderId="10" xfId="0" applyFont="1" applyFill="1" applyBorder="1" applyAlignment="1" applyProtection="1">
      <alignment horizontal="center" vertical="center" wrapText="1"/>
      <protection/>
    </xf>
    <xf numFmtId="0" fontId="27" fillId="39" borderId="13" xfId="0" applyFont="1" applyFill="1" applyBorder="1" applyAlignment="1" applyProtection="1">
      <alignment horizontal="center" vertical="center"/>
      <protection/>
    </xf>
    <xf numFmtId="0" fontId="27" fillId="39" borderId="15" xfId="0" applyFont="1" applyFill="1" applyBorder="1" applyAlignment="1" applyProtection="1">
      <alignment horizontal="center" vertical="center"/>
      <protection/>
    </xf>
    <xf numFmtId="0" fontId="70" fillId="0" borderId="13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6" fillId="37" borderId="27" xfId="0" applyFont="1" applyFill="1" applyBorder="1" applyAlignment="1" applyProtection="1">
      <alignment horizontal="center" vertical="center" wrapText="1"/>
      <protection/>
    </xf>
    <xf numFmtId="0" fontId="6" fillId="37" borderId="16" xfId="0" applyFont="1" applyFill="1" applyBorder="1" applyAlignment="1" applyProtection="1">
      <alignment horizontal="center" vertical="center"/>
      <protection/>
    </xf>
    <xf numFmtId="0" fontId="6" fillId="37" borderId="28" xfId="0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 applyProtection="1">
      <alignment horizontal="center" vertical="center" wrapText="1"/>
      <protection/>
    </xf>
    <xf numFmtId="0" fontId="16" fillId="37" borderId="28" xfId="0" applyFont="1" applyFill="1" applyBorder="1" applyAlignment="1" applyProtection="1">
      <alignment horizontal="center" vertical="center" wrapText="1"/>
      <protection/>
    </xf>
    <xf numFmtId="0" fontId="16" fillId="37" borderId="10" xfId="0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7" borderId="29" xfId="0" applyFont="1" applyFill="1" applyBorder="1" applyAlignment="1" applyProtection="1">
      <alignment horizontal="center" vertical="center" wrapText="1"/>
      <protection/>
    </xf>
    <xf numFmtId="0" fontId="16" fillId="37" borderId="13" xfId="0" applyFont="1" applyFill="1" applyBorder="1" applyAlignment="1" applyProtection="1">
      <alignment horizontal="center" vertical="center" wrapText="1"/>
      <protection/>
    </xf>
    <xf numFmtId="0" fontId="16" fillId="37" borderId="15" xfId="0" applyFont="1" applyFill="1" applyBorder="1" applyAlignment="1" applyProtection="1">
      <alignment horizontal="center" vertical="center" wrapText="1"/>
      <protection/>
    </xf>
    <xf numFmtId="0" fontId="16" fillId="37" borderId="11" xfId="0" applyFont="1" applyFill="1" applyBorder="1" applyAlignment="1" applyProtection="1">
      <alignment horizontal="center" vertical="center" wrapText="1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3" fillId="37" borderId="28" xfId="0" applyFont="1" applyFill="1" applyBorder="1" applyAlignment="1" applyProtection="1">
      <alignment horizontal="center" vertical="center" wrapText="1"/>
      <protection/>
    </xf>
    <xf numFmtId="0" fontId="16" fillId="37" borderId="30" xfId="0" applyFont="1" applyFill="1" applyBorder="1" applyAlignment="1" applyProtection="1">
      <alignment horizontal="center" vertical="center" wrapText="1"/>
      <protection/>
    </xf>
    <xf numFmtId="0" fontId="16" fillId="37" borderId="31" xfId="0" applyFont="1" applyFill="1" applyBorder="1" applyAlignment="1" applyProtection="1">
      <alignment horizontal="center" vertical="center" wrapText="1"/>
      <protection/>
    </xf>
    <xf numFmtId="0" fontId="16" fillId="37" borderId="32" xfId="0" applyFont="1" applyFill="1" applyBorder="1" applyAlignment="1" applyProtection="1">
      <alignment horizontal="center" vertical="center" wrapText="1"/>
      <protection/>
    </xf>
    <xf numFmtId="0" fontId="16" fillId="37" borderId="28" xfId="0" applyFont="1" applyFill="1" applyBorder="1" applyAlignment="1" applyProtection="1">
      <alignment horizontal="center" vertical="center"/>
      <protection/>
    </xf>
    <xf numFmtId="0" fontId="16" fillId="37" borderId="33" xfId="0" applyFont="1" applyFill="1" applyBorder="1" applyAlignment="1" applyProtection="1">
      <alignment horizontal="center" vertical="center" wrapText="1"/>
      <protection/>
    </xf>
    <xf numFmtId="0" fontId="16" fillId="37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5"/>
  <sheetViews>
    <sheetView showGridLines="0" tabSelected="1" view="pageBreakPreview" zoomScale="55" zoomScaleSheetLayoutView="55" zoomScalePageLayoutView="0" workbookViewId="0" topLeftCell="E1">
      <selection activeCell="E1" sqref="A1:IV9"/>
    </sheetView>
  </sheetViews>
  <sheetFormatPr defaultColWidth="9.140625" defaultRowHeight="15"/>
  <cols>
    <col min="1" max="4" width="0" style="0" hidden="1" customWidth="1"/>
    <col min="5" max="5" width="13.7109375" style="4" customWidth="1"/>
    <col min="6" max="6" width="44.140625" style="17" customWidth="1"/>
    <col min="7" max="7" width="13.7109375" style="0" customWidth="1"/>
    <col min="8" max="8" width="19.140625" style="0" customWidth="1"/>
    <col min="9" max="9" width="17.57421875" style="0" customWidth="1"/>
    <col min="10" max="10" width="17.7109375" style="0" customWidth="1"/>
    <col min="11" max="11" width="18.7109375" style="0" customWidth="1"/>
    <col min="12" max="12" width="24.7109375" style="0" customWidth="1"/>
    <col min="13" max="13" width="18.7109375" style="0" hidden="1" customWidth="1"/>
    <col min="14" max="14" width="11.7109375" style="0" hidden="1" customWidth="1"/>
    <col min="15" max="19" width="11.7109375" style="0" customWidth="1"/>
    <col min="20" max="20" width="13.7109375" style="20" customWidth="1"/>
    <col min="21" max="23" width="11.7109375" style="0" customWidth="1"/>
    <col min="24" max="24" width="18.8515625" style="0" customWidth="1"/>
    <col min="25" max="25" width="0" style="0" hidden="1" customWidth="1"/>
    <col min="26" max="26" width="17.57421875" style="0" customWidth="1"/>
  </cols>
  <sheetData>
    <row r="1" spans="1:30" s="51" customFormat="1" ht="15.75">
      <c r="A1" s="50"/>
      <c r="B1" s="50"/>
      <c r="C1" s="50"/>
      <c r="D1" s="50"/>
      <c r="E1" s="278" t="s">
        <v>0</v>
      </c>
      <c r="F1" s="279" t="s">
        <v>1</v>
      </c>
      <c r="G1" s="278" t="s">
        <v>2</v>
      </c>
      <c r="H1" s="278" t="s">
        <v>3</v>
      </c>
      <c r="I1" s="278" t="s">
        <v>4</v>
      </c>
      <c r="J1" s="278" t="s">
        <v>5</v>
      </c>
      <c r="K1" s="278" t="s">
        <v>6</v>
      </c>
      <c r="L1" s="278" t="s">
        <v>7</v>
      </c>
      <c r="M1" s="278" t="s">
        <v>8</v>
      </c>
      <c r="N1" s="277" t="s">
        <v>9</v>
      </c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50"/>
      <c r="AC1" s="52"/>
      <c r="AD1" s="53"/>
    </row>
    <row r="2" spans="1:30" s="51" customFormat="1" ht="31.5">
      <c r="A2" s="52"/>
      <c r="B2" s="52"/>
      <c r="C2" s="52"/>
      <c r="D2" s="52"/>
      <c r="E2" s="278"/>
      <c r="F2" s="279"/>
      <c r="G2" s="278"/>
      <c r="H2" s="278"/>
      <c r="I2" s="278"/>
      <c r="J2" s="278"/>
      <c r="K2" s="278"/>
      <c r="L2" s="278"/>
      <c r="M2" s="278"/>
      <c r="N2" s="69" t="s">
        <v>167</v>
      </c>
      <c r="O2" s="69" t="s">
        <v>10</v>
      </c>
      <c r="P2" s="69" t="s">
        <v>11</v>
      </c>
      <c r="Q2" s="69" t="s">
        <v>175</v>
      </c>
      <c r="R2" s="69" t="s">
        <v>176</v>
      </c>
      <c r="S2" s="69" t="s">
        <v>14</v>
      </c>
      <c r="T2" s="69" t="s">
        <v>10</v>
      </c>
      <c r="U2" s="69" t="s">
        <v>168</v>
      </c>
      <c r="V2" s="69" t="s">
        <v>12</v>
      </c>
      <c r="W2" s="69" t="s">
        <v>13</v>
      </c>
      <c r="X2" s="69" t="s">
        <v>14</v>
      </c>
      <c r="Y2" s="52"/>
      <c r="AC2" s="52"/>
      <c r="AD2" s="53"/>
    </row>
    <row r="3" spans="1:25" s="51" customFormat="1" ht="47.25">
      <c r="A3" s="52"/>
      <c r="B3" s="52"/>
      <c r="C3" s="52"/>
      <c r="D3" s="52"/>
      <c r="E3" s="278"/>
      <c r="F3" s="279"/>
      <c r="G3" s="69" t="s">
        <v>15</v>
      </c>
      <c r="H3" s="69" t="s">
        <v>33</v>
      </c>
      <c r="I3" s="278"/>
      <c r="J3" s="278"/>
      <c r="K3" s="69" t="s">
        <v>40</v>
      </c>
      <c r="L3" s="69" t="s">
        <v>40</v>
      </c>
      <c r="M3" s="69" t="s">
        <v>40</v>
      </c>
      <c r="N3" s="69" t="s">
        <v>33</v>
      </c>
      <c r="O3" s="69" t="s">
        <v>33</v>
      </c>
      <c r="P3" s="69" t="s">
        <v>33</v>
      </c>
      <c r="Q3" s="69" t="s">
        <v>33</v>
      </c>
      <c r="R3" s="69" t="s">
        <v>33</v>
      </c>
      <c r="S3" s="69" t="s">
        <v>33</v>
      </c>
      <c r="T3" s="69" t="s">
        <v>40</v>
      </c>
      <c r="U3" s="69" t="s">
        <v>40</v>
      </c>
      <c r="V3" s="69" t="s">
        <v>40</v>
      </c>
      <c r="W3" s="69" t="s">
        <v>40</v>
      </c>
      <c r="X3" s="69" t="s">
        <v>40</v>
      </c>
      <c r="Y3" s="52"/>
    </row>
    <row r="4" spans="1:26" s="61" customFormat="1" ht="15.75">
      <c r="A4" s="54"/>
      <c r="B4" s="54"/>
      <c r="C4" s="54"/>
      <c r="D4" s="54"/>
      <c r="E4" s="55"/>
      <c r="F4" s="56" t="s">
        <v>16</v>
      </c>
      <c r="G4" s="55"/>
      <c r="H4" s="57"/>
      <c r="I4" s="58">
        <v>2016</v>
      </c>
      <c r="J4" s="58">
        <v>2019</v>
      </c>
      <c r="K4" s="59">
        <f>K5+K159</f>
        <v>1817.7737118644068</v>
      </c>
      <c r="L4" s="59">
        <f>X4</f>
        <v>1542.8527118644065</v>
      </c>
      <c r="M4" s="59" t="e">
        <f>M5+M159</f>
        <v>#REF!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60">
        <v>0</v>
      </c>
      <c r="T4" s="59">
        <f>T5+T159</f>
        <v>875.2809491525423</v>
      </c>
      <c r="U4" s="59">
        <f>U5+U159</f>
        <v>190.10511864406772</v>
      </c>
      <c r="V4" s="59">
        <f>V5+V159</f>
        <v>211.98116949152546</v>
      </c>
      <c r="W4" s="59">
        <f>W5+W159</f>
        <v>265.4854745762712</v>
      </c>
      <c r="X4" s="45">
        <f>T4+U4+V4+W4</f>
        <v>1542.8527118644065</v>
      </c>
      <c r="Y4" s="54"/>
      <c r="Z4" s="227"/>
    </row>
    <row r="5" spans="1:26" s="61" customFormat="1" ht="31.5">
      <c r="A5" s="54"/>
      <c r="B5" s="54"/>
      <c r="C5" s="54"/>
      <c r="D5" s="54"/>
      <c r="E5" s="55">
        <v>1</v>
      </c>
      <c r="F5" s="56" t="s">
        <v>17</v>
      </c>
      <c r="G5" s="55"/>
      <c r="H5" s="57"/>
      <c r="I5" s="58">
        <v>2016</v>
      </c>
      <c r="J5" s="58">
        <v>2019</v>
      </c>
      <c r="K5" s="59">
        <f>K6+K57+K142+K145</f>
        <v>1092.8527118644067</v>
      </c>
      <c r="L5" s="59">
        <f>X5</f>
        <v>1092.8527118644067</v>
      </c>
      <c r="M5" s="59" t="e">
        <f>M6+M57+M142+M144+M145</f>
        <v>#REF!</v>
      </c>
      <c r="N5" s="58">
        <f aca="true" t="shared" si="0" ref="N5:S5">N6+N57</f>
        <v>0</v>
      </c>
      <c r="O5" s="58">
        <f t="shared" si="0"/>
        <v>0</v>
      </c>
      <c r="P5" s="58">
        <f t="shared" si="0"/>
        <v>0</v>
      </c>
      <c r="Q5" s="58">
        <f t="shared" si="0"/>
        <v>0</v>
      </c>
      <c r="R5" s="58">
        <f t="shared" si="0"/>
        <v>0</v>
      </c>
      <c r="S5" s="58">
        <f t="shared" si="0"/>
        <v>0</v>
      </c>
      <c r="T5" s="59">
        <f>T6+T57+T142+T144+T145</f>
        <v>425.28094915254235</v>
      </c>
      <c r="U5" s="59">
        <f>U6+U57+U142+U144+U145</f>
        <v>190.10511864406772</v>
      </c>
      <c r="V5" s="59">
        <f>V6+V57+V142+V144+V145</f>
        <v>211.98116949152546</v>
      </c>
      <c r="W5" s="59">
        <f>W6+W57+W142+W144+W145</f>
        <v>265.4854745762712</v>
      </c>
      <c r="X5" s="45">
        <f>T5+U5+V5+W5</f>
        <v>1092.8527118644067</v>
      </c>
      <c r="Y5" s="54"/>
      <c r="Z5" s="227"/>
    </row>
    <row r="6" spans="1:25" s="61" customFormat="1" ht="31.5">
      <c r="A6" s="54"/>
      <c r="B6" s="54"/>
      <c r="C6" s="54"/>
      <c r="D6" s="54"/>
      <c r="E6" s="55" t="s">
        <v>18</v>
      </c>
      <c r="F6" s="56" t="s">
        <v>19</v>
      </c>
      <c r="G6" s="55"/>
      <c r="H6" s="57"/>
      <c r="I6" s="58"/>
      <c r="J6" s="58"/>
      <c r="K6" s="59">
        <f>K7+K14+K17+K19+K22+K26+K31+K34+K40+K45+K51+K54</f>
        <v>351.62171186440673</v>
      </c>
      <c r="L6" s="59">
        <f>X6</f>
        <v>351.6217118644068</v>
      </c>
      <c r="M6" s="59">
        <f>M7+M14+M17+M19+M22+M26+M31+M34+M40+M45+M51+M54</f>
        <v>62.733000000000004</v>
      </c>
      <c r="N6" s="58"/>
      <c r="O6" s="58"/>
      <c r="P6" s="58"/>
      <c r="Q6" s="58"/>
      <c r="R6" s="58"/>
      <c r="S6" s="58"/>
      <c r="T6" s="59">
        <f>T7+T14+T17+T19+T22+T26+T31+T34+T40+T45+T51+T54</f>
        <v>79.04994915254237</v>
      </c>
      <c r="U6" s="59">
        <f>U7+U14+U17+U19+U22+U26+U31+U34+U40+U45+U51+U54</f>
        <v>60.105118644067744</v>
      </c>
      <c r="V6" s="59">
        <f>V7+V14+V17+V19+V22+V26+V31+V34+V40+V45+V51+V54</f>
        <v>87.98116949152545</v>
      </c>
      <c r="W6" s="59">
        <f>W7+W14+W17+W19+W22+W26+W31+W34+W40+W45+W51+W54</f>
        <v>124.48547457627119</v>
      </c>
      <c r="X6" s="45">
        <f>T6+U6+V6+W6</f>
        <v>351.6217118644068</v>
      </c>
      <c r="Y6" s="54"/>
    </row>
    <row r="7" spans="1:26" s="12" customFormat="1" ht="15.75">
      <c r="A7" s="11"/>
      <c r="B7" s="11">
        <f>4119924*1.08</f>
        <v>4449517.92</v>
      </c>
      <c r="C7" s="11"/>
      <c r="D7" s="11"/>
      <c r="E7" s="24" t="s">
        <v>102</v>
      </c>
      <c r="F7" s="25" t="s">
        <v>103</v>
      </c>
      <c r="G7" s="26"/>
      <c r="H7" s="27"/>
      <c r="I7" s="15"/>
      <c r="J7" s="15"/>
      <c r="K7" s="42">
        <f>SUM(K8:K13)</f>
        <v>56.228033898305036</v>
      </c>
      <c r="L7" s="42">
        <f>SUM(L8:L13)</f>
        <v>56.228033898305036</v>
      </c>
      <c r="M7" s="42">
        <f>SUM(M8:M11)</f>
        <v>0</v>
      </c>
      <c r="N7" s="15"/>
      <c r="O7" s="15"/>
      <c r="P7" s="15"/>
      <c r="Q7" s="15"/>
      <c r="R7" s="15"/>
      <c r="S7" s="28"/>
      <c r="T7" s="37">
        <f>SUM(T8:T13)</f>
        <v>14.406</v>
      </c>
      <c r="U7" s="37">
        <f>SUM(U8:U13)</f>
        <v>24.822033898305037</v>
      </c>
      <c r="V7" s="37">
        <f>SUM(V8:V13)</f>
        <v>5</v>
      </c>
      <c r="W7" s="37">
        <f>SUM(W8:W13)</f>
        <v>12</v>
      </c>
      <c r="X7" s="37">
        <f aca="true" t="shared" si="1" ref="X7:X16">T7+U7+V7+W7</f>
        <v>56.228033898305036</v>
      </c>
      <c r="Y7" s="11"/>
      <c r="Z7" s="228"/>
    </row>
    <row r="8" spans="1:25" s="20" customFormat="1" ht="15.75">
      <c r="A8" s="1"/>
      <c r="B8" s="1"/>
      <c r="C8" s="1"/>
      <c r="D8" s="1"/>
      <c r="E8" s="35" t="s">
        <v>259</v>
      </c>
      <c r="F8" s="18" t="s">
        <v>104</v>
      </c>
      <c r="G8" s="35" t="s">
        <v>39</v>
      </c>
      <c r="H8" s="65" t="s">
        <v>39</v>
      </c>
      <c r="I8" s="3">
        <v>2017</v>
      </c>
      <c r="J8" s="3">
        <v>2017</v>
      </c>
      <c r="K8" s="43">
        <f>X8</f>
        <v>8.47457627118644</v>
      </c>
      <c r="L8" s="43">
        <f>K8</f>
        <v>8.47457627118644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47">
        <v>0</v>
      </c>
      <c r="U8" s="47">
        <v>8.47457627118644</v>
      </c>
      <c r="V8" s="47">
        <v>0</v>
      </c>
      <c r="W8" s="47">
        <v>0</v>
      </c>
      <c r="X8" s="46">
        <f t="shared" si="1"/>
        <v>8.47457627118644</v>
      </c>
      <c r="Y8" s="1"/>
    </row>
    <row r="9" spans="1:25" s="20" customFormat="1" ht="47.25">
      <c r="A9" s="1"/>
      <c r="B9" s="1"/>
      <c r="C9" s="1"/>
      <c r="D9" s="1"/>
      <c r="E9" s="35" t="s">
        <v>260</v>
      </c>
      <c r="F9" s="18" t="s">
        <v>105</v>
      </c>
      <c r="G9" s="35" t="s">
        <v>39</v>
      </c>
      <c r="H9" s="65" t="s">
        <v>39</v>
      </c>
      <c r="I9" s="3">
        <v>2016</v>
      </c>
      <c r="J9" s="3">
        <v>2019</v>
      </c>
      <c r="K9" s="43">
        <f>X9</f>
        <v>32.6474576271186</v>
      </c>
      <c r="L9" s="43">
        <f>K9</f>
        <v>32.6474576271186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47">
        <v>6.8</v>
      </c>
      <c r="U9" s="47">
        <v>10.8474576271186</v>
      </c>
      <c r="V9" s="47">
        <v>5</v>
      </c>
      <c r="W9" s="47">
        <v>10</v>
      </c>
      <c r="X9" s="46">
        <f t="shared" si="1"/>
        <v>32.6474576271186</v>
      </c>
      <c r="Y9" s="1"/>
    </row>
    <row r="10" spans="1:25" s="20" customFormat="1" ht="15.75">
      <c r="A10" s="1"/>
      <c r="B10" s="1"/>
      <c r="C10" s="1"/>
      <c r="D10" s="1"/>
      <c r="E10" s="35" t="s">
        <v>261</v>
      </c>
      <c r="F10" s="18" t="s">
        <v>106</v>
      </c>
      <c r="G10" s="35" t="s">
        <v>39</v>
      </c>
      <c r="H10" s="65" t="s">
        <v>39</v>
      </c>
      <c r="I10" s="3">
        <v>2016</v>
      </c>
      <c r="J10" s="3">
        <v>2016</v>
      </c>
      <c r="K10" s="43">
        <f>X10</f>
        <v>4.5</v>
      </c>
      <c r="L10" s="43">
        <f>K10</f>
        <v>4.5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47">
        <v>4.5</v>
      </c>
      <c r="U10" s="47">
        <v>0</v>
      </c>
      <c r="V10" s="47">
        <v>0</v>
      </c>
      <c r="W10" s="47">
        <v>0</v>
      </c>
      <c r="X10" s="46">
        <f t="shared" si="1"/>
        <v>4.5</v>
      </c>
      <c r="Y10" s="1"/>
    </row>
    <row r="11" spans="1:25" s="20" customFormat="1" ht="31.5">
      <c r="A11" s="1"/>
      <c r="B11" s="1"/>
      <c r="C11" s="1"/>
      <c r="D11" s="1"/>
      <c r="E11" s="35" t="s">
        <v>262</v>
      </c>
      <c r="F11" s="18" t="s">
        <v>163</v>
      </c>
      <c r="G11" s="35" t="s">
        <v>39</v>
      </c>
      <c r="H11" s="65" t="s">
        <v>39</v>
      </c>
      <c r="I11" s="3">
        <v>2017</v>
      </c>
      <c r="J11" s="3">
        <v>2019</v>
      </c>
      <c r="K11" s="43">
        <f>X11</f>
        <v>4</v>
      </c>
      <c r="L11" s="43">
        <f>K11</f>
        <v>4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47">
        <v>0</v>
      </c>
      <c r="U11" s="47">
        <v>2</v>
      </c>
      <c r="V11" s="47">
        <v>0</v>
      </c>
      <c r="W11" s="47">
        <v>2</v>
      </c>
      <c r="X11" s="46">
        <f t="shared" si="1"/>
        <v>4</v>
      </c>
      <c r="Y11" s="1"/>
    </row>
    <row r="12" spans="1:25" s="20" customFormat="1" ht="31.5">
      <c r="A12" s="1"/>
      <c r="B12" s="1"/>
      <c r="C12" s="1"/>
      <c r="D12" s="1"/>
      <c r="E12" s="35" t="s">
        <v>263</v>
      </c>
      <c r="F12" s="71" t="s">
        <v>191</v>
      </c>
      <c r="G12" s="35" t="s">
        <v>39</v>
      </c>
      <c r="H12" s="65" t="s">
        <v>39</v>
      </c>
      <c r="I12" s="3">
        <v>2016</v>
      </c>
      <c r="J12" s="3">
        <v>2016</v>
      </c>
      <c r="K12" s="43">
        <f>X12</f>
        <v>3.106</v>
      </c>
      <c r="L12" s="43">
        <f>K12</f>
        <v>3.106</v>
      </c>
      <c r="M12" s="43">
        <v>3.276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47">
        <v>3.106</v>
      </c>
      <c r="U12" s="47">
        <v>0</v>
      </c>
      <c r="V12" s="47">
        <v>0</v>
      </c>
      <c r="W12" s="47">
        <v>0</v>
      </c>
      <c r="X12" s="46">
        <f t="shared" si="1"/>
        <v>3.106</v>
      </c>
      <c r="Y12" s="1"/>
    </row>
    <row r="13" spans="1:25" s="20" customFormat="1" ht="15.75">
      <c r="A13" s="1"/>
      <c r="B13" s="1"/>
      <c r="C13" s="1"/>
      <c r="D13" s="1"/>
      <c r="E13" s="35" t="s">
        <v>264</v>
      </c>
      <c r="F13" s="71" t="s">
        <v>192</v>
      </c>
      <c r="G13" s="35" t="s">
        <v>39</v>
      </c>
      <c r="H13" s="65" t="s">
        <v>39</v>
      </c>
      <c r="I13" s="3">
        <v>2017</v>
      </c>
      <c r="J13" s="3">
        <v>2017</v>
      </c>
      <c r="K13" s="43">
        <f>X13</f>
        <v>3.5</v>
      </c>
      <c r="L13" s="43">
        <f>K13</f>
        <v>3.5</v>
      </c>
      <c r="M13" s="43">
        <v>3.828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47">
        <v>0</v>
      </c>
      <c r="U13" s="47">
        <v>3.5</v>
      </c>
      <c r="V13" s="47">
        <v>0</v>
      </c>
      <c r="W13" s="47">
        <v>0</v>
      </c>
      <c r="X13" s="46">
        <f t="shared" si="1"/>
        <v>3.5</v>
      </c>
      <c r="Y13" s="1"/>
    </row>
    <row r="14" spans="1:25" s="12" customFormat="1" ht="15.75">
      <c r="A14" s="11"/>
      <c r="B14" s="11"/>
      <c r="C14" s="11"/>
      <c r="D14" s="11"/>
      <c r="E14" s="24" t="s">
        <v>107</v>
      </c>
      <c r="F14" s="31" t="s">
        <v>48</v>
      </c>
      <c r="G14" s="26"/>
      <c r="H14" s="27"/>
      <c r="I14" s="32"/>
      <c r="J14" s="32"/>
      <c r="K14" s="42">
        <f>SUM(K15:K16)</f>
        <v>16.07228813559322</v>
      </c>
      <c r="L14" s="42">
        <f>SUM(L15:L16)</f>
        <v>16.07228813559322</v>
      </c>
      <c r="M14" s="42">
        <f>SUM(M15:M16)</f>
        <v>0</v>
      </c>
      <c r="N14" s="15"/>
      <c r="O14" s="15"/>
      <c r="P14" s="15"/>
      <c r="Q14" s="15"/>
      <c r="R14" s="15"/>
      <c r="S14" s="28"/>
      <c r="T14" s="37">
        <f>T15+T16</f>
        <v>0</v>
      </c>
      <c r="U14" s="37">
        <f>U15+U16</f>
        <v>4.23728813559322</v>
      </c>
      <c r="V14" s="37">
        <f>V15+V16</f>
        <v>0</v>
      </c>
      <c r="W14" s="37">
        <f>W15+W16</f>
        <v>11.835</v>
      </c>
      <c r="X14" s="37">
        <f t="shared" si="1"/>
        <v>16.07228813559322</v>
      </c>
      <c r="Y14" s="11"/>
    </row>
    <row r="15" spans="1:25" s="20" customFormat="1" ht="31.5">
      <c r="A15" s="1"/>
      <c r="B15" s="1"/>
      <c r="C15" s="1"/>
      <c r="D15" s="1"/>
      <c r="E15" s="35" t="s">
        <v>265</v>
      </c>
      <c r="F15" s="18" t="s">
        <v>108</v>
      </c>
      <c r="G15" s="29" t="s">
        <v>39</v>
      </c>
      <c r="H15" s="30" t="s">
        <v>39</v>
      </c>
      <c r="I15" s="3">
        <v>2017</v>
      </c>
      <c r="J15" s="3">
        <v>2017</v>
      </c>
      <c r="K15" s="41">
        <f>X15</f>
        <v>4.23728813559322</v>
      </c>
      <c r="L15" s="41">
        <f>K15</f>
        <v>4.23728813559322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2">
        <v>0</v>
      </c>
      <c r="U15" s="38">
        <v>4.23728813559322</v>
      </c>
      <c r="V15" s="38">
        <v>0</v>
      </c>
      <c r="W15" s="38">
        <v>0</v>
      </c>
      <c r="X15" s="46">
        <f t="shared" si="1"/>
        <v>4.23728813559322</v>
      </c>
      <c r="Y15" s="1"/>
    </row>
    <row r="16" spans="1:25" s="20" customFormat="1" ht="15.75">
      <c r="A16" s="1"/>
      <c r="B16" s="1"/>
      <c r="C16" s="1"/>
      <c r="D16" s="1"/>
      <c r="E16" s="35" t="s">
        <v>266</v>
      </c>
      <c r="F16" s="18" t="s">
        <v>109</v>
      </c>
      <c r="G16" s="29" t="s">
        <v>39</v>
      </c>
      <c r="H16" s="30" t="s">
        <v>39</v>
      </c>
      <c r="I16" s="3">
        <v>2019</v>
      </c>
      <c r="J16" s="3">
        <v>2019</v>
      </c>
      <c r="K16" s="41">
        <f>X16</f>
        <v>11.835</v>
      </c>
      <c r="L16" s="41">
        <f>K16</f>
        <v>11.835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47">
        <v>0</v>
      </c>
      <c r="U16" s="38">
        <v>0</v>
      </c>
      <c r="V16" s="38">
        <v>0</v>
      </c>
      <c r="W16" s="38">
        <v>11.835</v>
      </c>
      <c r="X16" s="46">
        <f t="shared" si="1"/>
        <v>11.835</v>
      </c>
      <c r="Y16" s="1"/>
    </row>
    <row r="17" spans="1:25" s="12" customFormat="1" ht="15.75">
      <c r="A17" s="11"/>
      <c r="B17" s="11"/>
      <c r="C17" s="11"/>
      <c r="D17" s="11"/>
      <c r="E17" s="24" t="s">
        <v>110</v>
      </c>
      <c r="F17" s="31" t="s">
        <v>51</v>
      </c>
      <c r="G17" s="26"/>
      <c r="H17" s="27"/>
      <c r="I17" s="32"/>
      <c r="J17" s="32"/>
      <c r="K17" s="42">
        <f>K18</f>
        <v>5.2</v>
      </c>
      <c r="L17" s="42">
        <f>L18</f>
        <v>5.2</v>
      </c>
      <c r="M17" s="42">
        <f>M18</f>
        <v>0</v>
      </c>
      <c r="N17" s="15"/>
      <c r="O17" s="15"/>
      <c r="P17" s="15"/>
      <c r="Q17" s="15"/>
      <c r="R17" s="15"/>
      <c r="S17" s="28"/>
      <c r="T17" s="37">
        <f>T18</f>
        <v>0</v>
      </c>
      <c r="U17" s="37">
        <f>U18</f>
        <v>0</v>
      </c>
      <c r="V17" s="37">
        <f>V18</f>
        <v>2.6</v>
      </c>
      <c r="W17" s="37">
        <f>W18</f>
        <v>2.6</v>
      </c>
      <c r="X17" s="37">
        <f aca="true" t="shared" si="2" ref="X17:X30">T17+U17+V17+W17</f>
        <v>5.2</v>
      </c>
      <c r="Y17" s="11"/>
    </row>
    <row r="18" spans="1:25" s="20" customFormat="1" ht="15.75">
      <c r="A18" s="1"/>
      <c r="B18" s="1"/>
      <c r="C18" s="1"/>
      <c r="D18" s="1"/>
      <c r="E18" s="35" t="s">
        <v>267</v>
      </c>
      <c r="F18" s="18" t="s">
        <v>159</v>
      </c>
      <c r="G18" s="29" t="s">
        <v>39</v>
      </c>
      <c r="H18" s="30" t="s">
        <v>39</v>
      </c>
      <c r="I18" s="3">
        <v>2018</v>
      </c>
      <c r="J18" s="3">
        <v>2019</v>
      </c>
      <c r="K18" s="41">
        <f>X18</f>
        <v>5.2</v>
      </c>
      <c r="L18" s="41">
        <f>K18</f>
        <v>5.2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47">
        <v>0</v>
      </c>
      <c r="U18" s="38">
        <v>0</v>
      </c>
      <c r="V18" s="38">
        <v>2.6</v>
      </c>
      <c r="W18" s="38">
        <v>2.6</v>
      </c>
      <c r="X18" s="46">
        <f t="shared" si="2"/>
        <v>5.2</v>
      </c>
      <c r="Y18" s="1"/>
    </row>
    <row r="19" spans="1:25" s="12" customFormat="1" ht="15.75">
      <c r="A19" s="11"/>
      <c r="B19" s="11"/>
      <c r="C19" s="11"/>
      <c r="D19" s="11"/>
      <c r="E19" s="24" t="s">
        <v>111</v>
      </c>
      <c r="F19" s="31" t="s">
        <v>101</v>
      </c>
      <c r="G19" s="26"/>
      <c r="H19" s="27"/>
      <c r="I19" s="32"/>
      <c r="J19" s="32"/>
      <c r="K19" s="42">
        <f>K20+K21</f>
        <v>21.440677966101703</v>
      </c>
      <c r="L19" s="42">
        <f>L20+L21</f>
        <v>21.440677966101703</v>
      </c>
      <c r="M19" s="42">
        <f>M20+M21</f>
        <v>23.4</v>
      </c>
      <c r="N19" s="15"/>
      <c r="O19" s="15"/>
      <c r="P19" s="15"/>
      <c r="Q19" s="15"/>
      <c r="R19" s="15"/>
      <c r="S19" s="28"/>
      <c r="T19" s="42">
        <f>T20+T21</f>
        <v>11.4406779661017</v>
      </c>
      <c r="U19" s="42">
        <f>U20+U21</f>
        <v>0</v>
      </c>
      <c r="V19" s="42">
        <f>V20+V21</f>
        <v>4</v>
      </c>
      <c r="W19" s="42">
        <f>W20+W21</f>
        <v>6</v>
      </c>
      <c r="X19" s="42">
        <f t="shared" si="2"/>
        <v>21.440677966101703</v>
      </c>
      <c r="Y19" s="11"/>
    </row>
    <row r="20" spans="1:25" s="20" customFormat="1" ht="31.5">
      <c r="A20" s="1"/>
      <c r="B20" s="1"/>
      <c r="C20" s="1"/>
      <c r="D20" s="1"/>
      <c r="E20" s="35" t="s">
        <v>268</v>
      </c>
      <c r="F20" s="18" t="s">
        <v>169</v>
      </c>
      <c r="G20" s="29" t="s">
        <v>39</v>
      </c>
      <c r="H20" s="30" t="s">
        <v>39</v>
      </c>
      <c r="I20" s="3">
        <v>2016</v>
      </c>
      <c r="J20" s="3">
        <v>2016</v>
      </c>
      <c r="K20" s="43">
        <f>X20</f>
        <v>11.4406779661017</v>
      </c>
      <c r="L20" s="43">
        <f>K20</f>
        <v>11.4406779661017</v>
      </c>
      <c r="M20" s="43">
        <v>23.4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47">
        <v>11.4406779661017</v>
      </c>
      <c r="U20" s="38">
        <v>0</v>
      </c>
      <c r="V20" s="38">
        <v>0</v>
      </c>
      <c r="W20" s="38">
        <v>0</v>
      </c>
      <c r="X20" s="46">
        <f t="shared" si="2"/>
        <v>11.4406779661017</v>
      </c>
      <c r="Y20" s="1"/>
    </row>
    <row r="21" spans="1:25" s="20" customFormat="1" ht="31.5">
      <c r="A21" s="1"/>
      <c r="B21" s="1"/>
      <c r="C21" s="1"/>
      <c r="D21" s="1"/>
      <c r="E21" s="35" t="s">
        <v>269</v>
      </c>
      <c r="F21" s="18" t="s">
        <v>164</v>
      </c>
      <c r="G21" s="29" t="s">
        <v>39</v>
      </c>
      <c r="H21" s="30" t="s">
        <v>39</v>
      </c>
      <c r="I21" s="3">
        <v>2018</v>
      </c>
      <c r="J21" s="3">
        <v>2019</v>
      </c>
      <c r="K21" s="43">
        <f>X21</f>
        <v>10</v>
      </c>
      <c r="L21" s="43">
        <f>K21</f>
        <v>10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47">
        <v>0</v>
      </c>
      <c r="U21" s="38">
        <v>0</v>
      </c>
      <c r="V21" s="38">
        <v>4</v>
      </c>
      <c r="W21" s="38">
        <v>6</v>
      </c>
      <c r="X21" s="46">
        <f t="shared" si="2"/>
        <v>10</v>
      </c>
      <c r="Y21" s="1"/>
    </row>
    <row r="22" spans="1:25" s="12" customFormat="1" ht="15.75">
      <c r="A22" s="11"/>
      <c r="B22" s="11"/>
      <c r="C22" s="11"/>
      <c r="D22" s="11"/>
      <c r="E22" s="24" t="s">
        <v>112</v>
      </c>
      <c r="F22" s="31" t="s">
        <v>62</v>
      </c>
      <c r="G22" s="26"/>
      <c r="H22" s="27"/>
      <c r="I22" s="32"/>
      <c r="J22" s="32"/>
      <c r="K22" s="42">
        <f>SUM(K23:K25)</f>
        <v>33.74918644067798</v>
      </c>
      <c r="L22" s="42">
        <f>SUM(L23:L25)</f>
        <v>33.74918644067798</v>
      </c>
      <c r="M22" s="42">
        <f>SUM(M23:M25)</f>
        <v>3.98</v>
      </c>
      <c r="N22" s="15"/>
      <c r="O22" s="15"/>
      <c r="P22" s="15"/>
      <c r="Q22" s="15"/>
      <c r="R22" s="15"/>
      <c r="S22" s="28"/>
      <c r="T22" s="42">
        <f>SUM(T23:T25)</f>
        <v>3.38983050847458</v>
      </c>
      <c r="U22" s="42">
        <f>SUM(U23:U25)</f>
        <v>7.478</v>
      </c>
      <c r="V22" s="42">
        <f>SUM(V23:V25)</f>
        <v>3.38983050847458</v>
      </c>
      <c r="W22" s="42">
        <f>SUM(W23:W25)</f>
        <v>19.49152542372882</v>
      </c>
      <c r="X22" s="42">
        <f t="shared" si="2"/>
        <v>33.74918644067798</v>
      </c>
      <c r="Y22" s="11"/>
    </row>
    <row r="23" spans="1:25" s="20" customFormat="1" ht="31.5">
      <c r="A23" s="1"/>
      <c r="B23" s="1"/>
      <c r="C23" s="1"/>
      <c r="D23" s="1"/>
      <c r="E23" s="35" t="s">
        <v>270</v>
      </c>
      <c r="F23" s="18" t="s">
        <v>170</v>
      </c>
      <c r="G23" s="29" t="s">
        <v>39</v>
      </c>
      <c r="H23" s="30" t="s">
        <v>39</v>
      </c>
      <c r="I23" s="3">
        <v>2019</v>
      </c>
      <c r="J23" s="3">
        <v>2019</v>
      </c>
      <c r="K23" s="43">
        <f>X23</f>
        <v>4.23728813559322</v>
      </c>
      <c r="L23" s="43">
        <f>K23</f>
        <v>4.23728813559322</v>
      </c>
      <c r="M23" s="43">
        <v>3.98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47">
        <v>0</v>
      </c>
      <c r="U23" s="47">
        <v>0</v>
      </c>
      <c r="V23" s="47">
        <v>0</v>
      </c>
      <c r="W23" s="47">
        <v>4.23728813559322</v>
      </c>
      <c r="X23" s="46">
        <f t="shared" si="2"/>
        <v>4.23728813559322</v>
      </c>
      <c r="Y23" s="1"/>
    </row>
    <row r="24" spans="1:25" s="20" customFormat="1" ht="15.75">
      <c r="A24" s="1"/>
      <c r="B24" s="1"/>
      <c r="C24" s="1"/>
      <c r="D24" s="1"/>
      <c r="E24" s="35" t="s">
        <v>273</v>
      </c>
      <c r="F24" s="19" t="s">
        <v>113</v>
      </c>
      <c r="G24" s="29" t="s">
        <v>39</v>
      </c>
      <c r="H24" s="30" t="s">
        <v>39</v>
      </c>
      <c r="I24" s="3">
        <v>2017</v>
      </c>
      <c r="J24" s="3">
        <v>2017</v>
      </c>
      <c r="K24" s="43">
        <f>X24</f>
        <v>3.39</v>
      </c>
      <c r="L24" s="43">
        <f>K24</f>
        <v>3.39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47">
        <v>0</v>
      </c>
      <c r="U24" s="38">
        <v>3.39</v>
      </c>
      <c r="V24" s="38">
        <v>0</v>
      </c>
      <c r="W24" s="38">
        <v>0</v>
      </c>
      <c r="X24" s="46">
        <f t="shared" si="2"/>
        <v>3.39</v>
      </c>
      <c r="Y24" s="1"/>
    </row>
    <row r="25" spans="1:25" s="20" customFormat="1" ht="15.75">
      <c r="A25" s="1"/>
      <c r="B25" s="1"/>
      <c r="C25" s="1"/>
      <c r="D25" s="1"/>
      <c r="E25" s="35" t="s">
        <v>274</v>
      </c>
      <c r="F25" s="21" t="s">
        <v>140</v>
      </c>
      <c r="G25" s="29" t="s">
        <v>39</v>
      </c>
      <c r="H25" s="30" t="s">
        <v>39</v>
      </c>
      <c r="I25" s="3">
        <v>2016</v>
      </c>
      <c r="J25" s="3">
        <v>2019</v>
      </c>
      <c r="K25" s="43">
        <f>X25</f>
        <v>26.121898305084763</v>
      </c>
      <c r="L25" s="43">
        <f>K25</f>
        <v>26.121898305084763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47">
        <v>3.38983050847458</v>
      </c>
      <c r="U25" s="38">
        <v>4.088</v>
      </c>
      <c r="V25" s="38">
        <v>3.38983050847458</v>
      </c>
      <c r="W25" s="38">
        <v>15.2542372881356</v>
      </c>
      <c r="X25" s="46">
        <f t="shared" si="2"/>
        <v>26.121898305084763</v>
      </c>
      <c r="Y25" s="1"/>
    </row>
    <row r="26" spans="1:25" s="12" customFormat="1" ht="15.75">
      <c r="A26" s="11"/>
      <c r="B26" s="11"/>
      <c r="C26" s="11"/>
      <c r="D26" s="11"/>
      <c r="E26" s="24" t="s">
        <v>114</v>
      </c>
      <c r="F26" s="31" t="s">
        <v>100</v>
      </c>
      <c r="G26" s="26"/>
      <c r="H26" s="27"/>
      <c r="I26" s="32"/>
      <c r="J26" s="32"/>
      <c r="K26" s="42">
        <f>SUM(K27:K30)</f>
        <v>17.11864406779662</v>
      </c>
      <c r="L26" s="42">
        <f>SUM(L27:L30)</f>
        <v>17.11864406779662</v>
      </c>
      <c r="M26" s="42">
        <f>SUM(M27:M30)</f>
        <v>6.9990000000000006</v>
      </c>
      <c r="N26" s="15"/>
      <c r="O26" s="15"/>
      <c r="P26" s="15"/>
      <c r="Q26" s="15"/>
      <c r="R26" s="15"/>
      <c r="S26" s="28"/>
      <c r="T26" s="42">
        <f>SUM(T27:T30)</f>
        <v>0</v>
      </c>
      <c r="U26" s="42">
        <f>SUM(U27:U30)</f>
        <v>5.50847457627119</v>
      </c>
      <c r="V26" s="42">
        <f>SUM(V27:V30)</f>
        <v>8.220338983050851</v>
      </c>
      <c r="W26" s="42">
        <f>SUM(W27:W30)</f>
        <v>3.38983050847458</v>
      </c>
      <c r="X26" s="42">
        <f t="shared" si="2"/>
        <v>17.118644067796623</v>
      </c>
      <c r="Y26" s="11"/>
    </row>
    <row r="27" spans="1:25" s="20" customFormat="1" ht="15.75">
      <c r="A27" s="1"/>
      <c r="B27" s="1"/>
      <c r="C27" s="1"/>
      <c r="D27" s="1"/>
      <c r="E27" s="35" t="s">
        <v>272</v>
      </c>
      <c r="F27" s="18" t="s">
        <v>190</v>
      </c>
      <c r="G27" s="29" t="s">
        <v>39</v>
      </c>
      <c r="H27" s="30" t="s">
        <v>39</v>
      </c>
      <c r="I27" s="3">
        <v>2017</v>
      </c>
      <c r="J27" s="3">
        <v>2018</v>
      </c>
      <c r="K27" s="43">
        <f>L27</f>
        <v>6.77966101694916</v>
      </c>
      <c r="L27" s="43">
        <f>X27</f>
        <v>6.77966101694916</v>
      </c>
      <c r="M27" s="43">
        <v>2.39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47">
        <v>0</v>
      </c>
      <c r="U27" s="47">
        <v>3.38983050847458</v>
      </c>
      <c r="V27" s="47">
        <v>3.38983050847458</v>
      </c>
      <c r="W27" s="47">
        <v>0</v>
      </c>
      <c r="X27" s="46">
        <f t="shared" si="2"/>
        <v>6.77966101694916</v>
      </c>
      <c r="Y27" s="1"/>
    </row>
    <row r="28" spans="1:25" s="20" customFormat="1" ht="31.5">
      <c r="A28" s="1"/>
      <c r="B28" s="1"/>
      <c r="C28" s="1"/>
      <c r="D28" s="1"/>
      <c r="E28" s="35" t="s">
        <v>276</v>
      </c>
      <c r="F28" s="18" t="s">
        <v>179</v>
      </c>
      <c r="G28" s="29" t="s">
        <v>39</v>
      </c>
      <c r="H28" s="30" t="s">
        <v>39</v>
      </c>
      <c r="I28" s="3">
        <v>2018</v>
      </c>
      <c r="J28" s="3">
        <v>2018</v>
      </c>
      <c r="K28" s="43">
        <f>L28</f>
        <v>2.71186440677966</v>
      </c>
      <c r="L28" s="43">
        <f>X28</f>
        <v>2.71186440677966</v>
      </c>
      <c r="M28" s="43">
        <v>2.103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47">
        <v>0</v>
      </c>
      <c r="U28" s="47">
        <v>0</v>
      </c>
      <c r="V28" s="47">
        <v>2.71186440677966</v>
      </c>
      <c r="W28" s="47">
        <v>0</v>
      </c>
      <c r="X28" s="46">
        <f t="shared" si="2"/>
        <v>2.71186440677966</v>
      </c>
      <c r="Y28" s="1"/>
    </row>
    <row r="29" spans="1:25" s="20" customFormat="1" ht="31.5">
      <c r="A29" s="1"/>
      <c r="B29" s="1"/>
      <c r="C29" s="1"/>
      <c r="D29" s="1"/>
      <c r="E29" s="35" t="s">
        <v>277</v>
      </c>
      <c r="F29" s="18" t="s">
        <v>180</v>
      </c>
      <c r="G29" s="29" t="s">
        <v>39</v>
      </c>
      <c r="H29" s="30" t="s">
        <v>39</v>
      </c>
      <c r="I29" s="3">
        <v>2019</v>
      </c>
      <c r="J29" s="3">
        <v>2019</v>
      </c>
      <c r="K29" s="43">
        <f>L29</f>
        <v>3.38983050847458</v>
      </c>
      <c r="L29" s="43">
        <f>X29</f>
        <v>3.38983050847458</v>
      </c>
      <c r="M29" s="43">
        <v>2.506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47">
        <v>0</v>
      </c>
      <c r="U29" s="38">
        <v>0</v>
      </c>
      <c r="V29" s="38">
        <v>0</v>
      </c>
      <c r="W29" s="38">
        <v>3.38983050847458</v>
      </c>
      <c r="X29" s="46">
        <f t="shared" si="2"/>
        <v>3.38983050847458</v>
      </c>
      <c r="Y29" s="1"/>
    </row>
    <row r="30" spans="1:25" s="20" customFormat="1" ht="15.75">
      <c r="A30" s="1"/>
      <c r="B30" s="1"/>
      <c r="C30" s="1"/>
      <c r="D30" s="1"/>
      <c r="E30" s="35" t="s">
        <v>278</v>
      </c>
      <c r="F30" s="21" t="s">
        <v>116</v>
      </c>
      <c r="G30" s="29" t="s">
        <v>39</v>
      </c>
      <c r="H30" s="30" t="s">
        <v>39</v>
      </c>
      <c r="I30" s="3">
        <v>2017</v>
      </c>
      <c r="J30" s="3">
        <v>2018</v>
      </c>
      <c r="K30" s="41">
        <f>X30</f>
        <v>4.23728813559322</v>
      </c>
      <c r="L30" s="43">
        <f>X30</f>
        <v>4.23728813559322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47">
        <v>0</v>
      </c>
      <c r="U30" s="38">
        <v>2.11864406779661</v>
      </c>
      <c r="V30" s="38">
        <v>2.11864406779661</v>
      </c>
      <c r="W30" s="38">
        <v>0</v>
      </c>
      <c r="X30" s="46">
        <f t="shared" si="2"/>
        <v>4.23728813559322</v>
      </c>
      <c r="Y30" s="1"/>
    </row>
    <row r="31" spans="1:25" s="12" customFormat="1" ht="15.75">
      <c r="A31" s="11"/>
      <c r="B31" s="11"/>
      <c r="C31" s="11"/>
      <c r="D31" s="11"/>
      <c r="E31" s="24" t="s">
        <v>117</v>
      </c>
      <c r="F31" s="31" t="s">
        <v>99</v>
      </c>
      <c r="G31" s="26"/>
      <c r="H31" s="27"/>
      <c r="I31" s="32"/>
      <c r="J31" s="32"/>
      <c r="K31" s="42">
        <f>K32+K33</f>
        <v>11.693999999999999</v>
      </c>
      <c r="L31" s="42">
        <f>L32+L33</f>
        <v>11.693999999999999</v>
      </c>
      <c r="M31" s="42">
        <f>M32+M33</f>
        <v>0</v>
      </c>
      <c r="N31" s="15"/>
      <c r="O31" s="15"/>
      <c r="P31" s="15"/>
      <c r="Q31" s="15"/>
      <c r="R31" s="15"/>
      <c r="S31" s="28"/>
      <c r="T31" s="42">
        <f>T32+T33</f>
        <v>0</v>
      </c>
      <c r="U31" s="42">
        <f>U32+U33</f>
        <v>0</v>
      </c>
      <c r="V31" s="42">
        <f>V32+V33</f>
        <v>1.694</v>
      </c>
      <c r="W31" s="42">
        <f>W32+W33</f>
        <v>10</v>
      </c>
      <c r="X31" s="42">
        <f>X32+X33</f>
        <v>11.693999999999999</v>
      </c>
      <c r="Y31" s="11"/>
    </row>
    <row r="32" spans="1:25" s="20" customFormat="1" ht="15.75">
      <c r="A32" s="1"/>
      <c r="B32" s="1"/>
      <c r="C32" s="1"/>
      <c r="D32" s="1"/>
      <c r="E32" s="35" t="s">
        <v>271</v>
      </c>
      <c r="F32" s="21" t="s">
        <v>141</v>
      </c>
      <c r="G32" s="29" t="s">
        <v>39</v>
      </c>
      <c r="H32" s="30" t="s">
        <v>39</v>
      </c>
      <c r="I32" s="3">
        <v>2019</v>
      </c>
      <c r="J32" s="3">
        <v>2019</v>
      </c>
      <c r="K32" s="41">
        <f>X32</f>
        <v>10</v>
      </c>
      <c r="L32" s="41">
        <f>K32</f>
        <v>10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47">
        <v>0</v>
      </c>
      <c r="U32" s="38">
        <v>0</v>
      </c>
      <c r="V32" s="38">
        <v>0</v>
      </c>
      <c r="W32" s="38">
        <v>10</v>
      </c>
      <c r="X32" s="46">
        <f aca="true" t="shared" si="3" ref="X32:X57">T32+U32+V32+W32</f>
        <v>10</v>
      </c>
      <c r="Y32" s="1"/>
    </row>
    <row r="33" spans="1:25" s="20" customFormat="1" ht="15.75">
      <c r="A33" s="1"/>
      <c r="B33" s="1"/>
      <c r="C33" s="1"/>
      <c r="D33" s="1"/>
      <c r="E33" s="35" t="s">
        <v>279</v>
      </c>
      <c r="F33" s="21" t="s">
        <v>118</v>
      </c>
      <c r="G33" s="29" t="s">
        <v>39</v>
      </c>
      <c r="H33" s="30" t="s">
        <v>39</v>
      </c>
      <c r="I33" s="3">
        <v>2018</v>
      </c>
      <c r="J33" s="3">
        <v>2018</v>
      </c>
      <c r="K33" s="41">
        <f>X33</f>
        <v>1.694</v>
      </c>
      <c r="L33" s="41">
        <f>K33</f>
        <v>1.694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47">
        <v>0</v>
      </c>
      <c r="U33" s="38">
        <v>0</v>
      </c>
      <c r="V33" s="38">
        <v>1.694</v>
      </c>
      <c r="W33" s="38">
        <v>0</v>
      </c>
      <c r="X33" s="46">
        <f t="shared" si="3"/>
        <v>1.694</v>
      </c>
      <c r="Y33" s="1"/>
    </row>
    <row r="34" spans="1:25" s="12" customFormat="1" ht="15.75">
      <c r="A34" s="11"/>
      <c r="B34" s="11"/>
      <c r="C34" s="11"/>
      <c r="D34" s="11"/>
      <c r="E34" s="24" t="s">
        <v>119</v>
      </c>
      <c r="F34" s="31" t="s">
        <v>80</v>
      </c>
      <c r="G34" s="26"/>
      <c r="H34" s="27"/>
      <c r="I34" s="32"/>
      <c r="J34" s="32"/>
      <c r="K34" s="42">
        <f>SUM(K35:K39)</f>
        <v>63.482305084745754</v>
      </c>
      <c r="L34" s="42">
        <f>SUM(L35:L39)</f>
        <v>63.482305084745754</v>
      </c>
      <c r="M34" s="42">
        <f>SUM(M35:M39)</f>
        <v>4.338</v>
      </c>
      <c r="N34" s="15"/>
      <c r="O34" s="15"/>
      <c r="P34" s="15"/>
      <c r="Q34" s="15"/>
      <c r="R34" s="15"/>
      <c r="S34" s="28"/>
      <c r="T34" s="42">
        <f>SUM(T35:T39)</f>
        <v>42.1864406779661</v>
      </c>
      <c r="U34" s="42">
        <f>SUM(U35:U39)</f>
        <v>5.08474576271186</v>
      </c>
      <c r="V34" s="42">
        <f>SUM(V35:V39)</f>
        <v>5.084</v>
      </c>
      <c r="W34" s="42">
        <f>SUM(W35:W39)</f>
        <v>11.1271186440678</v>
      </c>
      <c r="X34" s="42">
        <f t="shared" si="3"/>
        <v>63.482305084745754</v>
      </c>
      <c r="Y34" s="11"/>
    </row>
    <row r="35" spans="1:25" s="20" customFormat="1" ht="15.75">
      <c r="A35" s="1"/>
      <c r="B35" s="1"/>
      <c r="C35" s="1"/>
      <c r="D35" s="1"/>
      <c r="E35" s="35" t="s">
        <v>280</v>
      </c>
      <c r="F35" s="18" t="s">
        <v>171</v>
      </c>
      <c r="G35" s="29" t="s">
        <v>39</v>
      </c>
      <c r="H35" s="30" t="s">
        <v>39</v>
      </c>
      <c r="I35" s="3">
        <v>2019</v>
      </c>
      <c r="J35" s="3">
        <v>2019</v>
      </c>
      <c r="K35" s="43">
        <f>L35</f>
        <v>3.5</v>
      </c>
      <c r="L35" s="43">
        <f>X35</f>
        <v>3.5</v>
      </c>
      <c r="M35" s="43">
        <v>2.349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47">
        <v>0</v>
      </c>
      <c r="U35" s="47">
        <v>0</v>
      </c>
      <c r="V35" s="47">
        <v>0</v>
      </c>
      <c r="W35" s="47">
        <v>3.5</v>
      </c>
      <c r="X35" s="46">
        <f t="shared" si="3"/>
        <v>3.5</v>
      </c>
      <c r="Y35" s="1"/>
    </row>
    <row r="36" spans="1:25" s="20" customFormat="1" ht="31.5">
      <c r="A36" s="1"/>
      <c r="B36" s="1"/>
      <c r="C36" s="1"/>
      <c r="D36" s="1"/>
      <c r="E36" s="35" t="s">
        <v>282</v>
      </c>
      <c r="F36" s="18" t="s">
        <v>172</v>
      </c>
      <c r="G36" s="29" t="s">
        <v>39</v>
      </c>
      <c r="H36" s="30" t="s">
        <v>39</v>
      </c>
      <c r="I36" s="3">
        <v>2019</v>
      </c>
      <c r="J36" s="3">
        <v>2019</v>
      </c>
      <c r="K36" s="43">
        <f>L36</f>
        <v>3.38983050847458</v>
      </c>
      <c r="L36" s="43">
        <f>X36</f>
        <v>3.38983050847458</v>
      </c>
      <c r="M36" s="43">
        <v>1.989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47">
        <v>0</v>
      </c>
      <c r="U36" s="47">
        <v>0</v>
      </c>
      <c r="V36" s="47">
        <v>0</v>
      </c>
      <c r="W36" s="47">
        <v>3.38983050847458</v>
      </c>
      <c r="X36" s="46">
        <f t="shared" si="3"/>
        <v>3.38983050847458</v>
      </c>
      <c r="Y36" s="1"/>
    </row>
    <row r="37" spans="1:25" s="20" customFormat="1" ht="15.75">
      <c r="A37" s="1"/>
      <c r="B37" s="1"/>
      <c r="C37" s="1"/>
      <c r="D37" s="1"/>
      <c r="E37" s="35" t="s">
        <v>283</v>
      </c>
      <c r="F37" s="18" t="s">
        <v>115</v>
      </c>
      <c r="G37" s="29" t="s">
        <v>39</v>
      </c>
      <c r="H37" s="30" t="s">
        <v>39</v>
      </c>
      <c r="I37" s="3">
        <v>2017</v>
      </c>
      <c r="J37" s="3">
        <v>2019</v>
      </c>
      <c r="K37" s="43">
        <f>L37</f>
        <v>4.23728813559322</v>
      </c>
      <c r="L37" s="43">
        <f>X37</f>
        <v>4.23728813559322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47">
        <v>0</v>
      </c>
      <c r="U37" s="38">
        <v>0</v>
      </c>
      <c r="V37" s="38">
        <v>0</v>
      </c>
      <c r="W37" s="38">
        <v>4.23728813559322</v>
      </c>
      <c r="X37" s="46">
        <f t="shared" si="3"/>
        <v>4.23728813559322</v>
      </c>
      <c r="Y37" s="1"/>
    </row>
    <row r="38" spans="1:25" s="20" customFormat="1" ht="15.75">
      <c r="A38" s="1"/>
      <c r="B38" s="1"/>
      <c r="C38" s="1"/>
      <c r="D38" s="1"/>
      <c r="E38" s="35" t="s">
        <v>284</v>
      </c>
      <c r="F38" s="21" t="s">
        <v>120</v>
      </c>
      <c r="G38" s="29" t="s">
        <v>39</v>
      </c>
      <c r="H38" s="30" t="s">
        <v>39</v>
      </c>
      <c r="I38" s="3">
        <v>2017</v>
      </c>
      <c r="J38" s="3">
        <v>2018</v>
      </c>
      <c r="K38" s="43">
        <f>L38</f>
        <v>10.16874576271186</v>
      </c>
      <c r="L38" s="43">
        <f>X38</f>
        <v>10.16874576271186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47">
        <v>0</v>
      </c>
      <c r="U38" s="38">
        <v>5.08474576271186</v>
      </c>
      <c r="V38" s="38">
        <v>5.084</v>
      </c>
      <c r="W38" s="38">
        <v>0</v>
      </c>
      <c r="X38" s="46">
        <f t="shared" si="3"/>
        <v>10.16874576271186</v>
      </c>
      <c r="Y38" s="1"/>
    </row>
    <row r="39" spans="1:25" s="20" customFormat="1" ht="15.75">
      <c r="A39" s="1"/>
      <c r="B39" s="1"/>
      <c r="C39" s="1"/>
      <c r="D39" s="1"/>
      <c r="E39" s="35" t="s">
        <v>285</v>
      </c>
      <c r="F39" s="21" t="s">
        <v>121</v>
      </c>
      <c r="G39" s="29" t="s">
        <v>39</v>
      </c>
      <c r="H39" s="30" t="s">
        <v>39</v>
      </c>
      <c r="I39" s="3">
        <v>2016</v>
      </c>
      <c r="J39" s="3">
        <v>2016</v>
      </c>
      <c r="K39" s="43">
        <f>L39</f>
        <v>42.1864406779661</v>
      </c>
      <c r="L39" s="43">
        <f>X39</f>
        <v>42.1864406779661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47">
        <v>42.1864406779661</v>
      </c>
      <c r="U39" s="38">
        <v>0</v>
      </c>
      <c r="V39" s="38">
        <v>0</v>
      </c>
      <c r="W39" s="38">
        <v>0</v>
      </c>
      <c r="X39" s="46">
        <f t="shared" si="3"/>
        <v>42.1864406779661</v>
      </c>
      <c r="Y39" s="1"/>
    </row>
    <row r="40" spans="1:25" s="12" customFormat="1" ht="15.75">
      <c r="A40" s="11"/>
      <c r="B40" s="11"/>
      <c r="C40" s="11"/>
      <c r="D40" s="11"/>
      <c r="E40" s="24" t="s">
        <v>122</v>
      </c>
      <c r="F40" s="31" t="s">
        <v>98</v>
      </c>
      <c r="G40" s="26"/>
      <c r="H40" s="27"/>
      <c r="I40" s="32"/>
      <c r="J40" s="32"/>
      <c r="K40" s="42">
        <f>SUM(K41:K44)</f>
        <v>15.995000000000001</v>
      </c>
      <c r="L40" s="42">
        <f>SUM(L41:L44)</f>
        <v>15.995000000000001</v>
      </c>
      <c r="M40" s="42">
        <f>SUM(M41:M44)</f>
        <v>0</v>
      </c>
      <c r="N40" s="15"/>
      <c r="O40" s="15"/>
      <c r="P40" s="15"/>
      <c r="Q40" s="15"/>
      <c r="R40" s="15"/>
      <c r="S40" s="28"/>
      <c r="T40" s="42">
        <f>SUM(T41:T44)</f>
        <v>0</v>
      </c>
      <c r="U40" s="42">
        <f>SUM(U41:U44)</f>
        <v>0</v>
      </c>
      <c r="V40" s="42">
        <f>SUM(V41:V44)</f>
        <v>6.906</v>
      </c>
      <c r="W40" s="42">
        <f>SUM(W41:W44)</f>
        <v>9.089</v>
      </c>
      <c r="X40" s="42">
        <f t="shared" si="3"/>
        <v>15.995000000000001</v>
      </c>
      <c r="Y40" s="11"/>
    </row>
    <row r="41" spans="1:25" s="20" customFormat="1" ht="15.75">
      <c r="A41" s="1"/>
      <c r="B41" s="1"/>
      <c r="C41" s="1"/>
      <c r="D41" s="1"/>
      <c r="E41" s="35" t="s">
        <v>281</v>
      </c>
      <c r="F41" s="18" t="s">
        <v>113</v>
      </c>
      <c r="G41" s="29" t="s">
        <v>39</v>
      </c>
      <c r="H41" s="30" t="s">
        <v>39</v>
      </c>
      <c r="I41" s="3">
        <v>2018</v>
      </c>
      <c r="J41" s="3">
        <v>2018</v>
      </c>
      <c r="K41" s="41">
        <f>X41</f>
        <v>6.906</v>
      </c>
      <c r="L41" s="41">
        <f>K41</f>
        <v>6.906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47">
        <v>0</v>
      </c>
      <c r="U41" s="38">
        <v>0</v>
      </c>
      <c r="V41" s="38">
        <v>6.906</v>
      </c>
      <c r="W41" s="38">
        <v>0</v>
      </c>
      <c r="X41" s="46">
        <f t="shared" si="3"/>
        <v>6.906</v>
      </c>
      <c r="Y41" s="1"/>
    </row>
    <row r="42" spans="1:25" s="20" customFormat="1" ht="15.75">
      <c r="A42" s="1"/>
      <c r="B42" s="1"/>
      <c r="C42" s="1"/>
      <c r="D42" s="1"/>
      <c r="E42" s="35" t="s">
        <v>286</v>
      </c>
      <c r="F42" s="21" t="s">
        <v>124</v>
      </c>
      <c r="G42" s="29" t="s">
        <v>39</v>
      </c>
      <c r="H42" s="30" t="s">
        <v>39</v>
      </c>
      <c r="I42" s="3">
        <v>2019</v>
      </c>
      <c r="J42" s="3">
        <v>2019</v>
      </c>
      <c r="K42" s="41">
        <f>X42</f>
        <v>3.389</v>
      </c>
      <c r="L42" s="41">
        <f>K42</f>
        <v>3.389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47">
        <v>0</v>
      </c>
      <c r="U42" s="38">
        <v>0</v>
      </c>
      <c r="V42" s="38">
        <v>0</v>
      </c>
      <c r="W42" s="38">
        <v>3.389</v>
      </c>
      <c r="X42" s="46">
        <f t="shared" si="3"/>
        <v>3.389</v>
      </c>
      <c r="Y42" s="1"/>
    </row>
    <row r="43" spans="1:25" s="20" customFormat="1" ht="15.75">
      <c r="A43" s="1"/>
      <c r="B43" s="1"/>
      <c r="C43" s="1"/>
      <c r="D43" s="1"/>
      <c r="E43" s="35" t="s">
        <v>287</v>
      </c>
      <c r="F43" s="21" t="s">
        <v>431</v>
      </c>
      <c r="G43" s="29" t="s">
        <v>39</v>
      </c>
      <c r="H43" s="30" t="s">
        <v>39</v>
      </c>
      <c r="I43" s="3">
        <v>2019</v>
      </c>
      <c r="J43" s="3">
        <v>2019</v>
      </c>
      <c r="K43" s="41">
        <f>X43</f>
        <v>2.7</v>
      </c>
      <c r="L43" s="41">
        <f>K43</f>
        <v>2.7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47">
        <v>0</v>
      </c>
      <c r="U43" s="38">
        <v>0</v>
      </c>
      <c r="V43" s="38">
        <v>0</v>
      </c>
      <c r="W43" s="38">
        <v>2.7</v>
      </c>
      <c r="X43" s="46">
        <f t="shared" si="3"/>
        <v>2.7</v>
      </c>
      <c r="Y43" s="1"/>
    </row>
    <row r="44" spans="1:25" s="20" customFormat="1" ht="15.75">
      <c r="A44" s="1"/>
      <c r="B44" s="1"/>
      <c r="C44" s="1"/>
      <c r="D44" s="1"/>
      <c r="E44" s="35" t="s">
        <v>288</v>
      </c>
      <c r="F44" s="18" t="s">
        <v>166</v>
      </c>
      <c r="G44" s="29" t="s">
        <v>39</v>
      </c>
      <c r="H44" s="30" t="s">
        <v>39</v>
      </c>
      <c r="I44" s="3">
        <v>2019</v>
      </c>
      <c r="J44" s="3">
        <v>2019</v>
      </c>
      <c r="K44" s="41">
        <f>X44</f>
        <v>3</v>
      </c>
      <c r="L44" s="41">
        <f>K44</f>
        <v>3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47">
        <v>0</v>
      </c>
      <c r="U44" s="38">
        <v>0</v>
      </c>
      <c r="V44" s="38">
        <v>0</v>
      </c>
      <c r="W44" s="38">
        <v>3</v>
      </c>
      <c r="X44" s="46">
        <f t="shared" si="3"/>
        <v>3</v>
      </c>
      <c r="Y44" s="1"/>
    </row>
    <row r="45" spans="1:25" s="12" customFormat="1" ht="15.75">
      <c r="A45" s="11"/>
      <c r="B45" s="11"/>
      <c r="C45" s="11"/>
      <c r="D45" s="11"/>
      <c r="E45" s="24" t="s">
        <v>123</v>
      </c>
      <c r="F45" s="31" t="s">
        <v>89</v>
      </c>
      <c r="G45" s="26"/>
      <c r="H45" s="27"/>
      <c r="I45" s="32"/>
      <c r="J45" s="32"/>
      <c r="K45" s="42">
        <f>SUM(K46:K50)</f>
        <v>56.893</v>
      </c>
      <c r="L45" s="42">
        <f>SUM(L46:L50)</f>
        <v>56.893</v>
      </c>
      <c r="M45" s="42">
        <f>SUM(M46:M50)</f>
        <v>18.383000000000003</v>
      </c>
      <c r="N45" s="15"/>
      <c r="O45" s="15"/>
      <c r="P45" s="15"/>
      <c r="Q45" s="15"/>
      <c r="R45" s="15"/>
      <c r="S45" s="28"/>
      <c r="T45" s="42">
        <f>SUM(T46:T50)</f>
        <v>7.627</v>
      </c>
      <c r="U45" s="42">
        <f>SUM(U46:U50)</f>
        <v>4.5</v>
      </c>
      <c r="V45" s="42">
        <f>SUM(V46:V50)</f>
        <v>32.529</v>
      </c>
      <c r="W45" s="42">
        <f>SUM(W46:W50)</f>
        <v>12.237</v>
      </c>
      <c r="X45" s="42">
        <f t="shared" si="3"/>
        <v>56.89300000000001</v>
      </c>
      <c r="Y45" s="11"/>
    </row>
    <row r="46" spans="1:25" s="20" customFormat="1" ht="31.5">
      <c r="A46" s="1"/>
      <c r="B46" s="1"/>
      <c r="C46" s="1"/>
      <c r="D46" s="1"/>
      <c r="E46" s="35" t="s">
        <v>275</v>
      </c>
      <c r="F46" s="18" t="s">
        <v>173</v>
      </c>
      <c r="G46" s="29" t="s">
        <v>39</v>
      </c>
      <c r="H46" s="30" t="s">
        <v>39</v>
      </c>
      <c r="I46" s="3">
        <v>2019</v>
      </c>
      <c r="J46" s="3">
        <v>2019</v>
      </c>
      <c r="K46" s="43">
        <f>X46</f>
        <v>8</v>
      </c>
      <c r="L46" s="43">
        <f>K46</f>
        <v>8</v>
      </c>
      <c r="M46" s="43">
        <v>2.383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47">
        <v>0</v>
      </c>
      <c r="U46" s="38">
        <v>0</v>
      </c>
      <c r="V46" s="38">
        <v>0</v>
      </c>
      <c r="W46" s="38">
        <v>8</v>
      </c>
      <c r="X46" s="46">
        <f t="shared" si="3"/>
        <v>8</v>
      </c>
      <c r="Y46" s="1"/>
    </row>
    <row r="47" spans="1:25" s="20" customFormat="1" ht="31.5">
      <c r="A47" s="1"/>
      <c r="B47" s="1"/>
      <c r="C47" s="1"/>
      <c r="D47" s="1"/>
      <c r="E47" s="35" t="s">
        <v>289</v>
      </c>
      <c r="F47" s="18" t="s">
        <v>189</v>
      </c>
      <c r="G47" s="29" t="s">
        <v>39</v>
      </c>
      <c r="H47" s="30" t="s">
        <v>39</v>
      </c>
      <c r="I47" s="3">
        <v>2016</v>
      </c>
      <c r="J47" s="3">
        <v>2017</v>
      </c>
      <c r="K47" s="43">
        <f>X47</f>
        <v>10.126999999999999</v>
      </c>
      <c r="L47" s="43">
        <f>K47</f>
        <v>10.126999999999999</v>
      </c>
      <c r="M47" s="43">
        <v>7.19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47">
        <v>5.627</v>
      </c>
      <c r="U47" s="47">
        <v>4.5</v>
      </c>
      <c r="V47" s="47">
        <v>0</v>
      </c>
      <c r="W47" s="47">
        <v>0</v>
      </c>
      <c r="X47" s="46">
        <f t="shared" si="3"/>
        <v>10.126999999999999</v>
      </c>
      <c r="Y47" s="1"/>
    </row>
    <row r="48" spans="1:25" s="20" customFormat="1" ht="15.75">
      <c r="A48" s="1"/>
      <c r="B48" s="1"/>
      <c r="C48" s="1"/>
      <c r="D48" s="1"/>
      <c r="E48" s="35" t="s">
        <v>290</v>
      </c>
      <c r="F48" s="18" t="s">
        <v>174</v>
      </c>
      <c r="G48" s="29" t="s">
        <v>39</v>
      </c>
      <c r="H48" s="30" t="s">
        <v>39</v>
      </c>
      <c r="I48" s="3">
        <v>2016</v>
      </c>
      <c r="J48" s="3">
        <v>2016</v>
      </c>
      <c r="K48" s="43">
        <f>X48</f>
        <v>2</v>
      </c>
      <c r="L48" s="43">
        <f>K48</f>
        <v>2</v>
      </c>
      <c r="M48" s="43">
        <v>8.81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47">
        <v>2</v>
      </c>
      <c r="U48" s="47">
        <v>0</v>
      </c>
      <c r="V48" s="47">
        <v>0</v>
      </c>
      <c r="W48" s="47">
        <v>0</v>
      </c>
      <c r="X48" s="46">
        <f t="shared" si="3"/>
        <v>2</v>
      </c>
      <c r="Y48" s="1"/>
    </row>
    <row r="49" spans="1:25" s="20" customFormat="1" ht="30" customHeight="1">
      <c r="A49" s="1"/>
      <c r="B49" s="1"/>
      <c r="C49" s="1"/>
      <c r="D49" s="1"/>
      <c r="E49" s="35" t="s">
        <v>291</v>
      </c>
      <c r="F49" s="21" t="s">
        <v>165</v>
      </c>
      <c r="G49" s="29" t="s">
        <v>39</v>
      </c>
      <c r="H49" s="30" t="s">
        <v>39</v>
      </c>
      <c r="I49" s="3">
        <v>2018</v>
      </c>
      <c r="J49" s="3">
        <v>2018</v>
      </c>
      <c r="K49" s="43">
        <f>X49</f>
        <v>28.292</v>
      </c>
      <c r="L49" s="43">
        <f>K49</f>
        <v>28.292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47">
        <v>0</v>
      </c>
      <c r="U49" s="38">
        <v>0</v>
      </c>
      <c r="V49" s="38">
        <v>28.292</v>
      </c>
      <c r="W49" s="38">
        <v>0</v>
      </c>
      <c r="X49" s="46">
        <f t="shared" si="3"/>
        <v>28.292</v>
      </c>
      <c r="Y49" s="1"/>
    </row>
    <row r="50" spans="1:25" s="20" customFormat="1" ht="15.75">
      <c r="A50" s="1"/>
      <c r="B50" s="1"/>
      <c r="C50" s="1"/>
      <c r="D50" s="1"/>
      <c r="E50" s="35" t="s">
        <v>292</v>
      </c>
      <c r="F50" s="21" t="s">
        <v>434</v>
      </c>
      <c r="G50" s="29" t="s">
        <v>39</v>
      </c>
      <c r="H50" s="30" t="s">
        <v>39</v>
      </c>
      <c r="I50" s="3">
        <v>2018</v>
      </c>
      <c r="J50" s="3">
        <v>2019</v>
      </c>
      <c r="K50" s="43">
        <f>X50</f>
        <v>8.474</v>
      </c>
      <c r="L50" s="43">
        <f>K50</f>
        <v>8.474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47">
        <v>0</v>
      </c>
      <c r="U50" s="38">
        <v>0</v>
      </c>
      <c r="V50" s="38">
        <v>4.237</v>
      </c>
      <c r="W50" s="38">
        <v>4.237</v>
      </c>
      <c r="X50" s="46">
        <f t="shared" si="3"/>
        <v>8.474</v>
      </c>
      <c r="Y50" s="1"/>
    </row>
    <row r="51" spans="1:25" s="12" customFormat="1" ht="15.75">
      <c r="A51" s="11"/>
      <c r="B51" s="11"/>
      <c r="C51" s="11"/>
      <c r="D51" s="11"/>
      <c r="E51" s="24" t="s">
        <v>293</v>
      </c>
      <c r="F51" s="31" t="s">
        <v>97</v>
      </c>
      <c r="G51" s="26"/>
      <c r="H51" s="27"/>
      <c r="I51" s="32"/>
      <c r="J51" s="32"/>
      <c r="K51" s="42">
        <f>K52+K53</f>
        <v>17.021</v>
      </c>
      <c r="L51" s="42">
        <f>L52+L53</f>
        <v>17.021</v>
      </c>
      <c r="M51" s="42">
        <f>M52+M53</f>
        <v>5.633</v>
      </c>
      <c r="N51" s="15"/>
      <c r="O51" s="15"/>
      <c r="P51" s="15"/>
      <c r="Q51" s="15"/>
      <c r="R51" s="15"/>
      <c r="S51" s="28"/>
      <c r="T51" s="42">
        <f>SUM(T52:T53)</f>
        <v>0</v>
      </c>
      <c r="U51" s="42">
        <f>SUM(U52:U53)</f>
        <v>0</v>
      </c>
      <c r="V51" s="42">
        <f>SUM(V52:V53)</f>
        <v>5.084</v>
      </c>
      <c r="W51" s="42">
        <f>SUM(W52:W53)</f>
        <v>11.937000000000001</v>
      </c>
      <c r="X51" s="42">
        <f t="shared" si="3"/>
        <v>17.021</v>
      </c>
      <c r="Y51" s="11"/>
    </row>
    <row r="52" spans="1:25" s="20" customFormat="1" ht="31.5">
      <c r="A52" s="1"/>
      <c r="B52" s="1"/>
      <c r="C52" s="1"/>
      <c r="D52" s="1"/>
      <c r="E52" s="35" t="s">
        <v>294</v>
      </c>
      <c r="F52" s="18" t="s">
        <v>177</v>
      </c>
      <c r="G52" s="29" t="s">
        <v>39</v>
      </c>
      <c r="H52" s="30" t="s">
        <v>39</v>
      </c>
      <c r="I52" s="3">
        <v>2018</v>
      </c>
      <c r="J52" s="3">
        <v>2019</v>
      </c>
      <c r="K52" s="43">
        <f>X52</f>
        <v>11.021</v>
      </c>
      <c r="L52" s="43">
        <f>K52</f>
        <v>11.021</v>
      </c>
      <c r="M52" s="43">
        <v>2.195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47">
        <v>0</v>
      </c>
      <c r="U52" s="47">
        <v>0</v>
      </c>
      <c r="V52" s="47">
        <v>5.084</v>
      </c>
      <c r="W52" s="47">
        <v>5.937</v>
      </c>
      <c r="X52" s="46">
        <f t="shared" si="3"/>
        <v>11.021</v>
      </c>
      <c r="Y52" s="1"/>
    </row>
    <row r="53" spans="1:25" s="20" customFormat="1" ht="31.5">
      <c r="A53" s="1"/>
      <c r="B53" s="1"/>
      <c r="C53" s="1"/>
      <c r="D53" s="1"/>
      <c r="E53" s="35" t="s">
        <v>295</v>
      </c>
      <c r="F53" s="18" t="s">
        <v>178</v>
      </c>
      <c r="G53" s="29" t="s">
        <v>39</v>
      </c>
      <c r="H53" s="30" t="s">
        <v>39</v>
      </c>
      <c r="I53" s="3">
        <v>2019</v>
      </c>
      <c r="J53" s="3">
        <v>2019</v>
      </c>
      <c r="K53" s="43">
        <f>X53</f>
        <v>6</v>
      </c>
      <c r="L53" s="43">
        <f>K53</f>
        <v>6</v>
      </c>
      <c r="M53" s="43">
        <v>3.438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47">
        <v>0</v>
      </c>
      <c r="U53" s="38">
        <v>0</v>
      </c>
      <c r="V53" s="38">
        <v>0</v>
      </c>
      <c r="W53" s="38">
        <v>6</v>
      </c>
      <c r="X53" s="46">
        <f t="shared" si="3"/>
        <v>6</v>
      </c>
      <c r="Y53" s="1"/>
    </row>
    <row r="54" spans="1:25" s="12" customFormat="1" ht="15.75">
      <c r="A54" s="11"/>
      <c r="B54" s="11"/>
      <c r="C54" s="11"/>
      <c r="D54" s="11"/>
      <c r="E54" s="24" t="s">
        <v>125</v>
      </c>
      <c r="F54" s="31" t="s">
        <v>96</v>
      </c>
      <c r="G54" s="26"/>
      <c r="H54" s="27"/>
      <c r="I54" s="32"/>
      <c r="J54" s="32"/>
      <c r="K54" s="42">
        <f>K55+K56</f>
        <v>36.727576271186436</v>
      </c>
      <c r="L54" s="42">
        <f>L55+L56</f>
        <v>36.727576271186436</v>
      </c>
      <c r="M54" s="42">
        <f>M55+M56</f>
        <v>0</v>
      </c>
      <c r="N54" s="15"/>
      <c r="O54" s="15"/>
      <c r="P54" s="15"/>
      <c r="Q54" s="15"/>
      <c r="R54" s="15"/>
      <c r="S54" s="28"/>
      <c r="T54" s="37">
        <f>T55+T56</f>
        <v>0</v>
      </c>
      <c r="U54" s="37">
        <f>U55+U56</f>
        <v>8.47457627118644</v>
      </c>
      <c r="V54" s="37">
        <f>V55+V56</f>
        <v>13.474</v>
      </c>
      <c r="W54" s="37">
        <f>W55+W56</f>
        <v>14.779</v>
      </c>
      <c r="X54" s="37">
        <f t="shared" si="3"/>
        <v>36.727576271186436</v>
      </c>
      <c r="Y54" s="11"/>
    </row>
    <row r="55" spans="1:25" s="20" customFormat="1" ht="15.75">
      <c r="A55" s="1"/>
      <c r="B55" s="1"/>
      <c r="C55" s="1"/>
      <c r="D55" s="1"/>
      <c r="E55" s="35" t="s">
        <v>296</v>
      </c>
      <c r="F55" s="21" t="s">
        <v>436</v>
      </c>
      <c r="G55" s="29" t="s">
        <v>39</v>
      </c>
      <c r="H55" s="30" t="s">
        <v>39</v>
      </c>
      <c r="I55" s="3">
        <v>2018</v>
      </c>
      <c r="J55" s="3">
        <v>2019</v>
      </c>
      <c r="K55" s="41">
        <f>X55</f>
        <v>11.779</v>
      </c>
      <c r="L55" s="41">
        <f>K55</f>
        <v>11.779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47">
        <v>0</v>
      </c>
      <c r="U55" s="38">
        <v>0</v>
      </c>
      <c r="V55" s="38">
        <v>5</v>
      </c>
      <c r="W55" s="38">
        <v>6.779</v>
      </c>
      <c r="X55" s="46">
        <f t="shared" si="3"/>
        <v>11.779</v>
      </c>
      <c r="Y55" s="1"/>
    </row>
    <row r="56" spans="1:25" s="20" customFormat="1" ht="15.75">
      <c r="A56" s="1"/>
      <c r="B56" s="1"/>
      <c r="C56" s="1"/>
      <c r="D56" s="1"/>
      <c r="E56" s="35" t="s">
        <v>297</v>
      </c>
      <c r="F56" s="21" t="s">
        <v>126</v>
      </c>
      <c r="G56" s="29" t="s">
        <v>39</v>
      </c>
      <c r="H56" s="30" t="s">
        <v>39</v>
      </c>
      <c r="I56" s="3">
        <v>2017</v>
      </c>
      <c r="J56" s="3">
        <v>2019</v>
      </c>
      <c r="K56" s="41">
        <f>X56</f>
        <v>24.94857627118644</v>
      </c>
      <c r="L56" s="41">
        <f>K56</f>
        <v>24.94857627118644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47">
        <v>0</v>
      </c>
      <c r="U56" s="38">
        <v>8.47457627118644</v>
      </c>
      <c r="V56" s="38">
        <v>8.474</v>
      </c>
      <c r="W56" s="38">
        <v>8</v>
      </c>
      <c r="X56" s="46">
        <f t="shared" si="3"/>
        <v>24.94857627118644</v>
      </c>
      <c r="Y56" s="1"/>
    </row>
    <row r="57" spans="1:25" s="61" customFormat="1" ht="31.5">
      <c r="A57" s="54"/>
      <c r="B57" s="54"/>
      <c r="C57" s="54"/>
      <c r="D57" s="54"/>
      <c r="E57" s="55" t="s">
        <v>20</v>
      </c>
      <c r="F57" s="56" t="s">
        <v>21</v>
      </c>
      <c r="G57" s="55"/>
      <c r="H57" s="57"/>
      <c r="I57" s="58"/>
      <c r="J57" s="58"/>
      <c r="K57" s="59">
        <f>K58+K63+K71+K75+K81+K91+K95+K105+K113+K118+K126+K135+K131</f>
        <v>372</v>
      </c>
      <c r="L57" s="59">
        <f>L58+L63+L71+L75+L81+L91+L95+L105+L113+L118+L126+L135+L131</f>
        <v>372</v>
      </c>
      <c r="M57" s="59" t="e">
        <f>M58+M63+M71+M75+M81+M91+M95+M105+M113+M118+M126+M131+M135+#REF!</f>
        <v>#REF!</v>
      </c>
      <c r="N57" s="58"/>
      <c r="O57" s="58"/>
      <c r="P57" s="58"/>
      <c r="Q57" s="58"/>
      <c r="R57" s="58"/>
      <c r="S57" s="58"/>
      <c r="T57" s="59">
        <f>T58+T63+T71+T75+T81+T91+T95+T105+T113+T118+T126+T135+T131</f>
        <v>60.99999999999999</v>
      </c>
      <c r="U57" s="59">
        <f>U58+U63+U71+U75+U81+U91+U95+U105+U113+U118+U126+U135+U131</f>
        <v>85.99999999999999</v>
      </c>
      <c r="V57" s="59">
        <f>V58+V63+V71+V75+V81+V91+V95+V105+V113+V118+V126+V135+V131</f>
        <v>105</v>
      </c>
      <c r="W57" s="59">
        <f>W58+W63+W71+W75+W81+W91+W95+W105+W113+W118+W126+W135+W131</f>
        <v>120</v>
      </c>
      <c r="X57" s="59">
        <f t="shared" si="3"/>
        <v>372</v>
      </c>
      <c r="Y57" s="54"/>
    </row>
    <row r="58" spans="1:25" s="14" customFormat="1" ht="15.75">
      <c r="A58" s="13"/>
      <c r="B58" s="13"/>
      <c r="C58" s="13"/>
      <c r="D58" s="13"/>
      <c r="E58" s="24" t="s">
        <v>41</v>
      </c>
      <c r="F58" s="33" t="s">
        <v>49</v>
      </c>
      <c r="G58" s="24"/>
      <c r="H58" s="34"/>
      <c r="I58" s="15"/>
      <c r="J58" s="15"/>
      <c r="K58" s="42">
        <f>SUM(K59:K62)</f>
        <v>36.1</v>
      </c>
      <c r="L58" s="42">
        <f>SUM(L59:L62)</f>
        <v>36.1</v>
      </c>
      <c r="M58" s="42">
        <f>SUM(M59:M62)</f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39">
        <f>T59+T60+T61+T62</f>
        <v>0</v>
      </c>
      <c r="U58" s="39">
        <f>U59+U60+U61+U62</f>
        <v>21</v>
      </c>
      <c r="V58" s="39">
        <f>V59+V60+V61+V62</f>
        <v>1.4</v>
      </c>
      <c r="W58" s="39">
        <f>W59+W60+W61+W62</f>
        <v>13.7</v>
      </c>
      <c r="X58" s="37">
        <f aca="true" t="shared" si="4" ref="X58:X70">T58+U58+V58+W58</f>
        <v>36.099999999999994</v>
      </c>
      <c r="Y58" s="13"/>
    </row>
    <row r="59" spans="1:25" s="8" customFormat="1" ht="15.75">
      <c r="A59" s="5"/>
      <c r="B59" s="5"/>
      <c r="C59" s="5"/>
      <c r="D59" s="5"/>
      <c r="E59" s="29" t="s">
        <v>298</v>
      </c>
      <c r="F59" s="9" t="s">
        <v>34</v>
      </c>
      <c r="G59" s="29" t="s">
        <v>39</v>
      </c>
      <c r="H59" s="30" t="s">
        <v>39</v>
      </c>
      <c r="I59" s="7">
        <v>2017</v>
      </c>
      <c r="J59" s="7">
        <v>2017</v>
      </c>
      <c r="K59" s="41">
        <f aca="true" t="shared" si="5" ref="K59:K70">X59</f>
        <v>21</v>
      </c>
      <c r="L59" s="41">
        <f aca="true" t="shared" si="6" ref="L59:L100">K59</f>
        <v>21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2">
        <v>0</v>
      </c>
      <c r="U59" s="40">
        <v>21</v>
      </c>
      <c r="V59" s="41">
        <v>0</v>
      </c>
      <c r="W59" s="41">
        <v>0</v>
      </c>
      <c r="X59" s="46">
        <f t="shared" si="4"/>
        <v>21</v>
      </c>
      <c r="Y59" s="5"/>
    </row>
    <row r="60" spans="1:25" s="8" customFormat="1" ht="15.75">
      <c r="A60" s="5"/>
      <c r="B60" s="5"/>
      <c r="C60" s="5"/>
      <c r="D60" s="5"/>
      <c r="E60" s="29" t="s">
        <v>299</v>
      </c>
      <c r="F60" s="9" t="s">
        <v>36</v>
      </c>
      <c r="G60" s="29" t="s">
        <v>39</v>
      </c>
      <c r="H60" s="30" t="s">
        <v>39</v>
      </c>
      <c r="I60" s="7">
        <v>2018</v>
      </c>
      <c r="J60" s="7">
        <v>2019</v>
      </c>
      <c r="K60" s="41">
        <f t="shared" si="5"/>
        <v>10</v>
      </c>
      <c r="L60" s="41">
        <f t="shared" si="6"/>
        <v>10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2">
        <v>0</v>
      </c>
      <c r="U60" s="40">
        <v>0</v>
      </c>
      <c r="V60" s="41">
        <v>0.8</v>
      </c>
      <c r="W60" s="41">
        <v>9.2</v>
      </c>
      <c r="X60" s="46">
        <f t="shared" si="4"/>
        <v>10</v>
      </c>
      <c r="Y60" s="5"/>
    </row>
    <row r="61" spans="1:25" s="8" customFormat="1" ht="15.75">
      <c r="A61" s="5"/>
      <c r="B61" s="5"/>
      <c r="C61" s="5"/>
      <c r="D61" s="5"/>
      <c r="E61" s="29" t="s">
        <v>300</v>
      </c>
      <c r="F61" s="9" t="s">
        <v>37</v>
      </c>
      <c r="G61" s="29" t="s">
        <v>39</v>
      </c>
      <c r="H61" s="30" t="s">
        <v>39</v>
      </c>
      <c r="I61" s="7">
        <v>2018</v>
      </c>
      <c r="J61" s="7">
        <v>2019</v>
      </c>
      <c r="K61" s="41">
        <f t="shared" si="5"/>
        <v>2.85</v>
      </c>
      <c r="L61" s="41">
        <f t="shared" si="6"/>
        <v>2.85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2">
        <v>0</v>
      </c>
      <c r="U61" s="40">
        <v>0</v>
      </c>
      <c r="V61" s="41">
        <v>0.6</v>
      </c>
      <c r="W61" s="41">
        <v>2.25</v>
      </c>
      <c r="X61" s="46">
        <f t="shared" si="4"/>
        <v>2.85</v>
      </c>
      <c r="Y61" s="5"/>
    </row>
    <row r="62" spans="1:25" s="8" customFormat="1" ht="15.75">
      <c r="A62" s="5"/>
      <c r="B62" s="5"/>
      <c r="C62" s="5"/>
      <c r="D62" s="5"/>
      <c r="E62" s="29" t="s">
        <v>301</v>
      </c>
      <c r="F62" s="9" t="s">
        <v>38</v>
      </c>
      <c r="G62" s="29" t="s">
        <v>39</v>
      </c>
      <c r="H62" s="30" t="s">
        <v>39</v>
      </c>
      <c r="I62" s="7">
        <v>2019</v>
      </c>
      <c r="J62" s="7">
        <v>2019</v>
      </c>
      <c r="K62" s="41">
        <f t="shared" si="5"/>
        <v>2.25</v>
      </c>
      <c r="L62" s="41">
        <f t="shared" si="6"/>
        <v>2.25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2">
        <v>0</v>
      </c>
      <c r="U62" s="40">
        <v>0</v>
      </c>
      <c r="V62" s="41">
        <v>0</v>
      </c>
      <c r="W62" s="41">
        <v>2.25</v>
      </c>
      <c r="X62" s="46">
        <f t="shared" si="4"/>
        <v>2.25</v>
      </c>
      <c r="Y62" s="5"/>
    </row>
    <row r="63" spans="1:25" s="14" customFormat="1" ht="15.75">
      <c r="A63" s="13"/>
      <c r="B63" s="13"/>
      <c r="C63" s="13"/>
      <c r="D63" s="13"/>
      <c r="E63" s="24" t="s">
        <v>155</v>
      </c>
      <c r="F63" s="16" t="s">
        <v>48</v>
      </c>
      <c r="G63" s="24"/>
      <c r="H63" s="34"/>
      <c r="I63" s="15"/>
      <c r="J63" s="15"/>
      <c r="K63" s="42">
        <f>SUM(K64:K70)</f>
        <v>45.800000000000004</v>
      </c>
      <c r="L63" s="42">
        <f>SUM(L64:L70)</f>
        <v>45.800000000000004</v>
      </c>
      <c r="M63" s="42">
        <f>SUM(M64:M70)</f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42">
        <f>SUM(T64:T70)</f>
        <v>1.2</v>
      </c>
      <c r="U63" s="42">
        <f>SUM(U64:U70)</f>
        <v>13.9</v>
      </c>
      <c r="V63" s="42">
        <f>SUM(V64:V70)</f>
        <v>27.85</v>
      </c>
      <c r="W63" s="42">
        <f>SUM(W64:W70)</f>
        <v>2.8499999999999996</v>
      </c>
      <c r="X63" s="37">
        <f t="shared" si="4"/>
        <v>45.800000000000004</v>
      </c>
      <c r="Y63" s="13"/>
    </row>
    <row r="64" spans="1:25" s="6" customFormat="1" ht="31.5">
      <c r="A64" s="5"/>
      <c r="B64" s="5"/>
      <c r="C64" s="5"/>
      <c r="D64" s="5"/>
      <c r="E64" s="29" t="s">
        <v>302</v>
      </c>
      <c r="F64" s="9" t="s">
        <v>43</v>
      </c>
      <c r="G64" s="29" t="s">
        <v>39</v>
      </c>
      <c r="H64" s="29" t="s">
        <v>39</v>
      </c>
      <c r="I64" s="7">
        <v>2017</v>
      </c>
      <c r="J64" s="7">
        <v>2017</v>
      </c>
      <c r="K64" s="41">
        <f t="shared" si="5"/>
        <v>2.5</v>
      </c>
      <c r="L64" s="41">
        <f t="shared" si="6"/>
        <v>2.5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43">
        <v>0</v>
      </c>
      <c r="U64" s="41">
        <v>2.5</v>
      </c>
      <c r="V64" s="41">
        <v>0</v>
      </c>
      <c r="W64" s="41">
        <v>0</v>
      </c>
      <c r="X64" s="46">
        <f t="shared" si="4"/>
        <v>2.5</v>
      </c>
      <c r="Y64" s="5"/>
    </row>
    <row r="65" spans="1:25" s="6" customFormat="1" ht="31.5">
      <c r="A65" s="5"/>
      <c r="B65" s="5"/>
      <c r="C65" s="5"/>
      <c r="D65" s="5"/>
      <c r="E65" s="29" t="s">
        <v>303</v>
      </c>
      <c r="F65" s="9" t="s">
        <v>44</v>
      </c>
      <c r="G65" s="29" t="s">
        <v>39</v>
      </c>
      <c r="H65" s="29" t="s">
        <v>39</v>
      </c>
      <c r="I65" s="7">
        <v>2018</v>
      </c>
      <c r="J65" s="7">
        <v>2018</v>
      </c>
      <c r="K65" s="41">
        <f t="shared" si="5"/>
        <v>21</v>
      </c>
      <c r="L65" s="41">
        <f t="shared" si="6"/>
        <v>21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43">
        <v>0</v>
      </c>
      <c r="U65" s="41">
        <v>0</v>
      </c>
      <c r="V65" s="41">
        <v>21</v>
      </c>
      <c r="W65" s="41">
        <v>0</v>
      </c>
      <c r="X65" s="46">
        <f t="shared" si="4"/>
        <v>21</v>
      </c>
      <c r="Y65" s="5"/>
    </row>
    <row r="66" spans="1:25" s="6" customFormat="1" ht="15.75">
      <c r="A66" s="5"/>
      <c r="B66" s="5"/>
      <c r="C66" s="5"/>
      <c r="D66" s="5"/>
      <c r="E66" s="29" t="s">
        <v>304</v>
      </c>
      <c r="F66" s="9" t="s">
        <v>45</v>
      </c>
      <c r="G66" s="29" t="s">
        <v>39</v>
      </c>
      <c r="H66" s="29" t="s">
        <v>39</v>
      </c>
      <c r="I66" s="7">
        <v>2017</v>
      </c>
      <c r="J66" s="7">
        <v>2019</v>
      </c>
      <c r="K66" s="41">
        <f t="shared" si="5"/>
        <v>4.5</v>
      </c>
      <c r="L66" s="41">
        <f t="shared" si="6"/>
        <v>4.5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43">
        <v>0</v>
      </c>
      <c r="U66" s="41">
        <v>0.6</v>
      </c>
      <c r="V66" s="41">
        <v>2.25</v>
      </c>
      <c r="W66" s="41">
        <v>1.65</v>
      </c>
      <c r="X66" s="46">
        <f t="shared" si="4"/>
        <v>4.5</v>
      </c>
      <c r="Y66" s="5"/>
    </row>
    <row r="67" spans="1:25" s="6" customFormat="1" ht="15.75">
      <c r="A67" s="5"/>
      <c r="B67" s="5"/>
      <c r="C67" s="5"/>
      <c r="D67" s="5"/>
      <c r="E67" s="29" t="s">
        <v>305</v>
      </c>
      <c r="F67" s="9" t="s">
        <v>37</v>
      </c>
      <c r="G67" s="29" t="s">
        <v>39</v>
      </c>
      <c r="H67" s="29" t="s">
        <v>39</v>
      </c>
      <c r="I67" s="7">
        <v>2016</v>
      </c>
      <c r="J67" s="7">
        <v>2016</v>
      </c>
      <c r="K67" s="41">
        <f t="shared" si="5"/>
        <v>1.2</v>
      </c>
      <c r="L67" s="41">
        <f t="shared" si="6"/>
        <v>1.2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43">
        <v>1.2</v>
      </c>
      <c r="U67" s="41">
        <v>0</v>
      </c>
      <c r="V67" s="41">
        <v>0</v>
      </c>
      <c r="W67" s="41">
        <v>0</v>
      </c>
      <c r="X67" s="46">
        <f t="shared" si="4"/>
        <v>1.2</v>
      </c>
      <c r="Y67" s="5"/>
    </row>
    <row r="68" spans="1:25" s="6" customFormat="1" ht="15.75">
      <c r="A68" s="5"/>
      <c r="B68" s="5"/>
      <c r="C68" s="5"/>
      <c r="D68" s="5"/>
      <c r="E68" s="29" t="s">
        <v>306</v>
      </c>
      <c r="F68" s="9" t="s">
        <v>35</v>
      </c>
      <c r="G68" s="29" t="s">
        <v>39</v>
      </c>
      <c r="H68" s="29" t="s">
        <v>39</v>
      </c>
      <c r="I68" s="7">
        <v>2017</v>
      </c>
      <c r="J68" s="7">
        <v>2018</v>
      </c>
      <c r="K68" s="41">
        <f t="shared" si="5"/>
        <v>5.3999999999999995</v>
      </c>
      <c r="L68" s="41">
        <f t="shared" si="6"/>
        <v>5.3999999999999995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43">
        <v>0</v>
      </c>
      <c r="U68" s="41">
        <v>0.8</v>
      </c>
      <c r="V68" s="41">
        <v>4.6</v>
      </c>
      <c r="W68" s="41">
        <v>0</v>
      </c>
      <c r="X68" s="46">
        <f t="shared" si="4"/>
        <v>5.3999999999999995</v>
      </c>
      <c r="Y68" s="5"/>
    </row>
    <row r="69" spans="1:25" s="6" customFormat="1" ht="15.75">
      <c r="A69" s="5"/>
      <c r="B69" s="5"/>
      <c r="C69" s="5"/>
      <c r="D69" s="5"/>
      <c r="E69" s="29" t="s">
        <v>307</v>
      </c>
      <c r="F69" s="9" t="s">
        <v>46</v>
      </c>
      <c r="G69" s="29" t="s">
        <v>39</v>
      </c>
      <c r="H69" s="29" t="s">
        <v>39</v>
      </c>
      <c r="I69" s="7">
        <v>2019</v>
      </c>
      <c r="J69" s="7">
        <v>2019</v>
      </c>
      <c r="K69" s="41">
        <f t="shared" si="5"/>
        <v>1.2</v>
      </c>
      <c r="L69" s="41">
        <f t="shared" si="6"/>
        <v>1.2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43">
        <v>0</v>
      </c>
      <c r="U69" s="41">
        <v>0</v>
      </c>
      <c r="V69" s="41">
        <v>0</v>
      </c>
      <c r="W69" s="41">
        <v>1.2</v>
      </c>
      <c r="X69" s="46">
        <f t="shared" si="4"/>
        <v>1.2</v>
      </c>
      <c r="Y69" s="5"/>
    </row>
    <row r="70" spans="1:25" s="6" customFormat="1" ht="15.75">
      <c r="A70" s="5"/>
      <c r="B70" s="5"/>
      <c r="C70" s="5"/>
      <c r="D70" s="5"/>
      <c r="E70" s="29" t="s">
        <v>308</v>
      </c>
      <c r="F70" s="9" t="s">
        <v>47</v>
      </c>
      <c r="G70" s="29" t="s">
        <v>39</v>
      </c>
      <c r="H70" s="29" t="s">
        <v>39</v>
      </c>
      <c r="I70" s="7">
        <v>2017</v>
      </c>
      <c r="J70" s="7">
        <v>2017</v>
      </c>
      <c r="K70" s="41">
        <f t="shared" si="5"/>
        <v>10</v>
      </c>
      <c r="L70" s="41">
        <f t="shared" si="6"/>
        <v>10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43">
        <v>0</v>
      </c>
      <c r="U70" s="41">
        <v>10</v>
      </c>
      <c r="V70" s="41">
        <v>0</v>
      </c>
      <c r="W70" s="41">
        <v>0</v>
      </c>
      <c r="X70" s="46">
        <f t="shared" si="4"/>
        <v>10</v>
      </c>
      <c r="Y70" s="5"/>
    </row>
    <row r="71" spans="1:25" s="14" customFormat="1" ht="15.75">
      <c r="A71" s="13"/>
      <c r="B71" s="13"/>
      <c r="C71" s="13"/>
      <c r="D71" s="13"/>
      <c r="E71" s="24" t="s">
        <v>42</v>
      </c>
      <c r="F71" s="16" t="s">
        <v>51</v>
      </c>
      <c r="G71" s="24"/>
      <c r="H71" s="24"/>
      <c r="I71" s="15"/>
      <c r="J71" s="15"/>
      <c r="K71" s="42">
        <f>K72+K73+K74</f>
        <v>3.6</v>
      </c>
      <c r="L71" s="42">
        <f>L72+L73+L74</f>
        <v>3.6</v>
      </c>
      <c r="M71" s="42">
        <f>M72+M73+M74</f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42">
        <f>T72+T73+T74</f>
        <v>2.4</v>
      </c>
      <c r="U71" s="42">
        <f>U72+U73+U74</f>
        <v>0</v>
      </c>
      <c r="V71" s="42">
        <f>V72+V73+V74</f>
        <v>0</v>
      </c>
      <c r="W71" s="42">
        <f>W72+W73+W74</f>
        <v>1.2</v>
      </c>
      <c r="X71" s="42">
        <f>T71+U71+V71+W71</f>
        <v>3.5999999999999996</v>
      </c>
      <c r="Y71" s="13"/>
    </row>
    <row r="72" spans="1:25" s="6" customFormat="1" ht="15.75">
      <c r="A72" s="5"/>
      <c r="B72" s="5"/>
      <c r="C72" s="5"/>
      <c r="D72" s="5"/>
      <c r="E72" s="29" t="s">
        <v>309</v>
      </c>
      <c r="F72" s="9" t="s">
        <v>52</v>
      </c>
      <c r="G72" s="29" t="s">
        <v>39</v>
      </c>
      <c r="H72" s="29" t="s">
        <v>39</v>
      </c>
      <c r="I72" s="7">
        <v>2019</v>
      </c>
      <c r="J72" s="7">
        <v>2019</v>
      </c>
      <c r="K72" s="41">
        <f aca="true" t="shared" si="7" ref="K72:K90">X72</f>
        <v>0.6</v>
      </c>
      <c r="L72" s="41">
        <f t="shared" si="6"/>
        <v>0.6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2">
        <v>0</v>
      </c>
      <c r="U72" s="41">
        <v>0</v>
      </c>
      <c r="V72" s="41">
        <v>0</v>
      </c>
      <c r="W72" s="41">
        <v>0.6</v>
      </c>
      <c r="X72" s="46">
        <f aca="true" t="shared" si="8" ref="X72:X103">T72+U72+V72+W72</f>
        <v>0.6</v>
      </c>
      <c r="Y72" s="5"/>
    </row>
    <row r="73" spans="1:25" s="6" customFormat="1" ht="15.75">
      <c r="A73" s="5"/>
      <c r="B73" s="5"/>
      <c r="C73" s="5"/>
      <c r="D73" s="5"/>
      <c r="E73" s="29" t="s">
        <v>310</v>
      </c>
      <c r="F73" s="9" t="s">
        <v>162</v>
      </c>
      <c r="G73" s="29" t="s">
        <v>39</v>
      </c>
      <c r="H73" s="29" t="s">
        <v>39</v>
      </c>
      <c r="I73" s="7">
        <v>2016</v>
      </c>
      <c r="J73" s="7">
        <v>2016</v>
      </c>
      <c r="K73" s="41">
        <f t="shared" si="7"/>
        <v>2.4</v>
      </c>
      <c r="L73" s="41">
        <f t="shared" si="6"/>
        <v>2.4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2">
        <v>2.4</v>
      </c>
      <c r="U73" s="41">
        <v>0</v>
      </c>
      <c r="V73" s="41">
        <v>0</v>
      </c>
      <c r="W73" s="41">
        <v>0</v>
      </c>
      <c r="X73" s="46">
        <f t="shared" si="8"/>
        <v>2.4</v>
      </c>
      <c r="Y73" s="5"/>
    </row>
    <row r="74" spans="1:25" s="14" customFormat="1" ht="31.5">
      <c r="A74" s="13"/>
      <c r="B74" s="13"/>
      <c r="C74" s="13"/>
      <c r="D74" s="13"/>
      <c r="E74" s="29" t="s">
        <v>311</v>
      </c>
      <c r="F74" s="9" t="s">
        <v>53</v>
      </c>
      <c r="G74" s="29" t="s">
        <v>39</v>
      </c>
      <c r="H74" s="29" t="s">
        <v>39</v>
      </c>
      <c r="I74" s="7">
        <v>2019</v>
      </c>
      <c r="J74" s="7">
        <v>2019</v>
      </c>
      <c r="K74" s="41">
        <f t="shared" si="7"/>
        <v>0.6</v>
      </c>
      <c r="L74" s="41">
        <f t="shared" si="6"/>
        <v>0.6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2">
        <v>0</v>
      </c>
      <c r="U74" s="41">
        <v>0</v>
      </c>
      <c r="V74" s="41">
        <v>0</v>
      </c>
      <c r="W74" s="41">
        <v>0.6</v>
      </c>
      <c r="X74" s="46">
        <f t="shared" si="8"/>
        <v>0.6</v>
      </c>
      <c r="Y74" s="13"/>
    </row>
    <row r="75" spans="1:25" s="64" customFormat="1" ht="15.75">
      <c r="A75" s="11"/>
      <c r="B75" s="11"/>
      <c r="C75" s="11"/>
      <c r="D75" s="11"/>
      <c r="E75" s="24" t="s">
        <v>50</v>
      </c>
      <c r="F75" s="16" t="s">
        <v>101</v>
      </c>
      <c r="G75" s="24"/>
      <c r="H75" s="24"/>
      <c r="I75" s="15"/>
      <c r="J75" s="15"/>
      <c r="K75" s="42">
        <f>SUM(K76:K80)</f>
        <v>28.500000000000004</v>
      </c>
      <c r="L75" s="42">
        <f>SUM(L76:L80)</f>
        <v>28.500000000000004</v>
      </c>
      <c r="M75" s="42">
        <f>SUM(M76:M80)</f>
        <v>0</v>
      </c>
      <c r="N75" s="15"/>
      <c r="O75" s="15"/>
      <c r="P75" s="15"/>
      <c r="Q75" s="15"/>
      <c r="R75" s="15"/>
      <c r="S75" s="15"/>
      <c r="T75" s="42">
        <f>SUM(T76:T80)</f>
        <v>15.7</v>
      </c>
      <c r="U75" s="42">
        <f>SUM(U76:U80)</f>
        <v>5.6</v>
      </c>
      <c r="V75" s="42">
        <f>SUM(V76:V80)</f>
        <v>0</v>
      </c>
      <c r="W75" s="42">
        <f>SUM(W76:W80)</f>
        <v>7.199999999999999</v>
      </c>
      <c r="X75" s="37">
        <f t="shared" si="8"/>
        <v>28.499999999999996</v>
      </c>
      <c r="Y75" s="11"/>
    </row>
    <row r="76" spans="1:25" s="8" customFormat="1" ht="15.75">
      <c r="A76" s="5"/>
      <c r="B76" s="5"/>
      <c r="C76" s="5"/>
      <c r="D76" s="5"/>
      <c r="E76" s="29" t="s">
        <v>312</v>
      </c>
      <c r="F76" s="9" t="s">
        <v>54</v>
      </c>
      <c r="G76" s="29" t="s">
        <v>39</v>
      </c>
      <c r="H76" s="29" t="s">
        <v>39</v>
      </c>
      <c r="I76" s="7">
        <v>2016</v>
      </c>
      <c r="J76" s="7">
        <v>2016</v>
      </c>
      <c r="K76" s="41">
        <f t="shared" si="7"/>
        <v>11.6</v>
      </c>
      <c r="L76" s="41">
        <f t="shared" si="6"/>
        <v>11.6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43">
        <v>11.6</v>
      </c>
      <c r="U76" s="41">
        <v>0</v>
      </c>
      <c r="V76" s="41">
        <v>0</v>
      </c>
      <c r="W76" s="41">
        <v>0</v>
      </c>
      <c r="X76" s="46">
        <f t="shared" si="8"/>
        <v>11.6</v>
      </c>
      <c r="Y76" s="5"/>
    </row>
    <row r="77" spans="1:25" s="8" customFormat="1" ht="15.75">
      <c r="A77" s="5"/>
      <c r="B77" s="5"/>
      <c r="C77" s="5"/>
      <c r="D77" s="5"/>
      <c r="E77" s="29" t="s">
        <v>313</v>
      </c>
      <c r="F77" s="9" t="s">
        <v>55</v>
      </c>
      <c r="G77" s="29" t="s">
        <v>39</v>
      </c>
      <c r="H77" s="29" t="s">
        <v>39</v>
      </c>
      <c r="I77" s="7">
        <v>2016</v>
      </c>
      <c r="J77" s="7">
        <v>2017</v>
      </c>
      <c r="K77" s="41">
        <f t="shared" si="7"/>
        <v>6.3999999999999995</v>
      </c>
      <c r="L77" s="41">
        <f t="shared" si="6"/>
        <v>6.3999999999999995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43">
        <v>0.8</v>
      </c>
      <c r="U77" s="41">
        <v>5.6</v>
      </c>
      <c r="V77" s="41">
        <v>0</v>
      </c>
      <c r="W77" s="41">
        <v>0</v>
      </c>
      <c r="X77" s="46">
        <f t="shared" si="8"/>
        <v>6.3999999999999995</v>
      </c>
      <c r="Y77" s="5"/>
    </row>
    <row r="78" spans="1:25" s="8" customFormat="1" ht="31.5">
      <c r="A78" s="5"/>
      <c r="B78" s="5"/>
      <c r="C78" s="5"/>
      <c r="D78" s="5"/>
      <c r="E78" s="29" t="s">
        <v>314</v>
      </c>
      <c r="F78" s="9" t="s">
        <v>145</v>
      </c>
      <c r="G78" s="29" t="s">
        <v>39</v>
      </c>
      <c r="H78" s="29" t="s">
        <v>39</v>
      </c>
      <c r="I78" s="7">
        <v>2019</v>
      </c>
      <c r="J78" s="7">
        <v>2019</v>
      </c>
      <c r="K78" s="41">
        <f t="shared" si="7"/>
        <v>1.6</v>
      </c>
      <c r="L78" s="41">
        <f t="shared" si="6"/>
        <v>1.6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43">
        <v>0</v>
      </c>
      <c r="U78" s="41">
        <v>0</v>
      </c>
      <c r="V78" s="41">
        <v>0</v>
      </c>
      <c r="W78" s="41">
        <v>1.6</v>
      </c>
      <c r="X78" s="46">
        <f t="shared" si="8"/>
        <v>1.6</v>
      </c>
      <c r="Y78" s="5"/>
    </row>
    <row r="79" spans="1:25" s="8" customFormat="1" ht="15.75">
      <c r="A79" s="5"/>
      <c r="B79" s="5"/>
      <c r="C79" s="5"/>
      <c r="D79" s="5"/>
      <c r="E79" s="29" t="s">
        <v>315</v>
      </c>
      <c r="F79" s="9" t="s">
        <v>146</v>
      </c>
      <c r="G79" s="29" t="s">
        <v>39</v>
      </c>
      <c r="H79" s="29" t="s">
        <v>39</v>
      </c>
      <c r="I79" s="7">
        <v>2019</v>
      </c>
      <c r="J79" s="7">
        <v>2019</v>
      </c>
      <c r="K79" s="41">
        <f t="shared" si="7"/>
        <v>5.6</v>
      </c>
      <c r="L79" s="41">
        <f t="shared" si="6"/>
        <v>5.6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43">
        <v>0</v>
      </c>
      <c r="U79" s="41">
        <v>0</v>
      </c>
      <c r="V79" s="41">
        <v>0</v>
      </c>
      <c r="W79" s="41">
        <v>5.6</v>
      </c>
      <c r="X79" s="46">
        <f t="shared" si="8"/>
        <v>5.6</v>
      </c>
      <c r="Y79" s="5"/>
    </row>
    <row r="80" spans="1:25" s="8" customFormat="1" ht="31.5">
      <c r="A80" s="5"/>
      <c r="B80" s="5"/>
      <c r="C80" s="5"/>
      <c r="D80" s="5"/>
      <c r="E80" s="29" t="s">
        <v>316</v>
      </c>
      <c r="F80" s="9" t="s">
        <v>187</v>
      </c>
      <c r="G80" s="29" t="s">
        <v>39</v>
      </c>
      <c r="H80" s="29" t="s">
        <v>39</v>
      </c>
      <c r="I80" s="7">
        <v>2016</v>
      </c>
      <c r="J80" s="7">
        <v>2016</v>
      </c>
      <c r="K80" s="41">
        <f t="shared" si="7"/>
        <v>3.3</v>
      </c>
      <c r="L80" s="41">
        <f t="shared" si="6"/>
        <v>3.3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43">
        <v>3.3</v>
      </c>
      <c r="U80" s="41">
        <v>0</v>
      </c>
      <c r="V80" s="41">
        <v>0</v>
      </c>
      <c r="W80" s="41">
        <v>0</v>
      </c>
      <c r="X80" s="46">
        <f t="shared" si="8"/>
        <v>3.3</v>
      </c>
      <c r="Y80" s="5"/>
    </row>
    <row r="81" spans="1:25" s="64" customFormat="1" ht="15.75">
      <c r="A81" s="11"/>
      <c r="B81" s="11"/>
      <c r="C81" s="11"/>
      <c r="D81" s="11"/>
      <c r="E81" s="24" t="s">
        <v>56</v>
      </c>
      <c r="F81" s="16" t="s">
        <v>62</v>
      </c>
      <c r="G81" s="24"/>
      <c r="H81" s="24"/>
      <c r="I81" s="15"/>
      <c r="J81" s="15"/>
      <c r="K81" s="42">
        <f>SUM(K82:K90)</f>
        <v>41.35</v>
      </c>
      <c r="L81" s="42">
        <f>SUM(L82:L90)</f>
        <v>41.35</v>
      </c>
      <c r="M81" s="42">
        <f>SUM(M82:M90)</f>
        <v>0</v>
      </c>
      <c r="N81" s="15"/>
      <c r="O81" s="15"/>
      <c r="P81" s="15"/>
      <c r="Q81" s="15"/>
      <c r="R81" s="15"/>
      <c r="S81" s="15"/>
      <c r="T81" s="42">
        <f>SUM(T82:T90)</f>
        <v>0</v>
      </c>
      <c r="U81" s="42">
        <f>SUM(U82:U90)</f>
        <v>0.8</v>
      </c>
      <c r="V81" s="42">
        <f>SUM(V82:V90)</f>
        <v>6.8</v>
      </c>
      <c r="W81" s="42">
        <f>SUM(W82:W90)</f>
        <v>33.75</v>
      </c>
      <c r="X81" s="37">
        <f t="shared" si="8"/>
        <v>41.35</v>
      </c>
      <c r="Y81" s="11"/>
    </row>
    <row r="82" spans="1:25" s="8" customFormat="1" ht="15.75">
      <c r="A82" s="5"/>
      <c r="B82" s="5"/>
      <c r="C82" s="5"/>
      <c r="D82" s="5"/>
      <c r="E82" s="29" t="s">
        <v>317</v>
      </c>
      <c r="F82" s="9" t="s">
        <v>58</v>
      </c>
      <c r="G82" s="29" t="s">
        <v>39</v>
      </c>
      <c r="H82" s="29" t="s">
        <v>39</v>
      </c>
      <c r="I82" s="7">
        <v>2019</v>
      </c>
      <c r="J82" s="7">
        <v>2019</v>
      </c>
      <c r="K82" s="41">
        <f t="shared" si="7"/>
        <v>1.8</v>
      </c>
      <c r="L82" s="41">
        <f t="shared" si="6"/>
        <v>1.8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2">
        <v>0</v>
      </c>
      <c r="U82" s="40">
        <v>0</v>
      </c>
      <c r="V82" s="41">
        <v>0</v>
      </c>
      <c r="W82" s="41">
        <v>1.8</v>
      </c>
      <c r="X82" s="46">
        <f t="shared" si="8"/>
        <v>1.8</v>
      </c>
      <c r="Y82" s="5"/>
    </row>
    <row r="83" spans="1:25" s="8" customFormat="1" ht="15.75">
      <c r="A83" s="5"/>
      <c r="B83" s="5"/>
      <c r="C83" s="5"/>
      <c r="D83" s="5"/>
      <c r="E83" s="29" t="s">
        <v>318</v>
      </c>
      <c r="F83" s="9" t="s">
        <v>60</v>
      </c>
      <c r="G83" s="29" t="s">
        <v>39</v>
      </c>
      <c r="H83" s="29" t="s">
        <v>39</v>
      </c>
      <c r="I83" s="7">
        <v>2019</v>
      </c>
      <c r="J83" s="7">
        <v>2019</v>
      </c>
      <c r="K83" s="41">
        <f t="shared" si="7"/>
        <v>1.8</v>
      </c>
      <c r="L83" s="41">
        <f t="shared" si="6"/>
        <v>1.8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2">
        <v>0</v>
      </c>
      <c r="U83" s="40">
        <v>0</v>
      </c>
      <c r="V83" s="40">
        <v>0</v>
      </c>
      <c r="W83" s="41">
        <v>1.8</v>
      </c>
      <c r="X83" s="46">
        <f t="shared" si="8"/>
        <v>1.8</v>
      </c>
      <c r="Y83" s="5"/>
    </row>
    <row r="84" spans="1:25" s="8" customFormat="1" ht="15.75">
      <c r="A84" s="5"/>
      <c r="B84" s="5"/>
      <c r="C84" s="5"/>
      <c r="D84" s="5"/>
      <c r="E84" s="29" t="s">
        <v>319</v>
      </c>
      <c r="F84" s="9" t="s">
        <v>147</v>
      </c>
      <c r="G84" s="29" t="s">
        <v>39</v>
      </c>
      <c r="H84" s="29" t="s">
        <v>39</v>
      </c>
      <c r="I84" s="7">
        <v>2017</v>
      </c>
      <c r="J84" s="7">
        <v>2019</v>
      </c>
      <c r="K84" s="41">
        <f t="shared" si="7"/>
        <v>6.6</v>
      </c>
      <c r="L84" s="41">
        <f t="shared" si="6"/>
        <v>6.6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2">
        <v>0</v>
      </c>
      <c r="U84" s="41">
        <v>0.8</v>
      </c>
      <c r="V84" s="41">
        <v>4.2</v>
      </c>
      <c r="W84" s="41">
        <v>1.6</v>
      </c>
      <c r="X84" s="46">
        <f t="shared" si="8"/>
        <v>6.6</v>
      </c>
      <c r="Y84" s="5"/>
    </row>
    <row r="85" spans="1:25" s="8" customFormat="1" ht="15.75">
      <c r="A85" s="5"/>
      <c r="B85" s="5"/>
      <c r="C85" s="5"/>
      <c r="D85" s="5"/>
      <c r="E85" s="29" t="s">
        <v>320</v>
      </c>
      <c r="F85" s="9" t="s">
        <v>148</v>
      </c>
      <c r="G85" s="29" t="s">
        <v>39</v>
      </c>
      <c r="H85" s="29" t="s">
        <v>39</v>
      </c>
      <c r="I85" s="7">
        <v>2019</v>
      </c>
      <c r="J85" s="7">
        <v>2019</v>
      </c>
      <c r="K85" s="41">
        <f t="shared" si="7"/>
        <v>18.6</v>
      </c>
      <c r="L85" s="41">
        <f t="shared" si="6"/>
        <v>18.6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2">
        <v>0</v>
      </c>
      <c r="U85" s="41">
        <v>0</v>
      </c>
      <c r="V85" s="41">
        <v>0</v>
      </c>
      <c r="W85" s="41">
        <v>18.6</v>
      </c>
      <c r="X85" s="46">
        <f t="shared" si="8"/>
        <v>18.6</v>
      </c>
      <c r="Y85" s="5"/>
    </row>
    <row r="86" spans="1:25" s="8" customFormat="1" ht="15.75">
      <c r="A86" s="5"/>
      <c r="B86" s="5"/>
      <c r="C86" s="5"/>
      <c r="D86" s="5"/>
      <c r="E86" s="29" t="s">
        <v>321</v>
      </c>
      <c r="F86" s="9" t="s">
        <v>149</v>
      </c>
      <c r="G86" s="29" t="s">
        <v>39</v>
      </c>
      <c r="H86" s="29" t="s">
        <v>39</v>
      </c>
      <c r="I86" s="7">
        <v>2019</v>
      </c>
      <c r="J86" s="7">
        <v>2019</v>
      </c>
      <c r="K86" s="41">
        <f t="shared" si="7"/>
        <v>0.5</v>
      </c>
      <c r="L86" s="41">
        <f t="shared" si="6"/>
        <v>0.5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2">
        <v>0</v>
      </c>
      <c r="U86" s="41">
        <v>0</v>
      </c>
      <c r="V86" s="41">
        <v>0</v>
      </c>
      <c r="W86" s="41">
        <v>0.5</v>
      </c>
      <c r="X86" s="46">
        <f t="shared" si="8"/>
        <v>0.5</v>
      </c>
      <c r="Y86" s="5"/>
    </row>
    <row r="87" spans="1:25" s="8" customFormat="1" ht="15.75">
      <c r="A87" s="5"/>
      <c r="B87" s="5"/>
      <c r="C87" s="5"/>
      <c r="D87" s="5"/>
      <c r="E87" s="29" t="s">
        <v>322</v>
      </c>
      <c r="F87" s="9" t="s">
        <v>150</v>
      </c>
      <c r="G87" s="29" t="s">
        <v>39</v>
      </c>
      <c r="H87" s="29" t="s">
        <v>39</v>
      </c>
      <c r="I87" s="7">
        <v>2018</v>
      </c>
      <c r="J87" s="7">
        <v>2019</v>
      </c>
      <c r="K87" s="41">
        <f t="shared" si="7"/>
        <v>4.4</v>
      </c>
      <c r="L87" s="41">
        <f t="shared" si="6"/>
        <v>4.4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2">
        <v>0</v>
      </c>
      <c r="U87" s="41">
        <v>0</v>
      </c>
      <c r="V87" s="41">
        <v>1</v>
      </c>
      <c r="W87" s="41">
        <v>3.4</v>
      </c>
      <c r="X87" s="46">
        <f t="shared" si="8"/>
        <v>4.4</v>
      </c>
      <c r="Y87" s="5"/>
    </row>
    <row r="88" spans="1:25" s="8" customFormat="1" ht="15.75">
      <c r="A88" s="5"/>
      <c r="B88" s="5"/>
      <c r="C88" s="5"/>
      <c r="D88" s="5"/>
      <c r="E88" s="29" t="s">
        <v>323</v>
      </c>
      <c r="F88" s="9" t="s">
        <v>151</v>
      </c>
      <c r="G88" s="29" t="s">
        <v>39</v>
      </c>
      <c r="H88" s="29" t="s">
        <v>39</v>
      </c>
      <c r="I88" s="7">
        <v>2019</v>
      </c>
      <c r="J88" s="7">
        <v>2019</v>
      </c>
      <c r="K88" s="41">
        <f t="shared" si="7"/>
        <v>1</v>
      </c>
      <c r="L88" s="41">
        <f t="shared" si="6"/>
        <v>1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2">
        <v>0</v>
      </c>
      <c r="U88" s="41">
        <v>0</v>
      </c>
      <c r="V88" s="41">
        <v>0</v>
      </c>
      <c r="W88" s="41">
        <v>1</v>
      </c>
      <c r="X88" s="46">
        <f t="shared" si="8"/>
        <v>1</v>
      </c>
      <c r="Y88" s="5"/>
    </row>
    <row r="89" spans="1:25" s="8" customFormat="1" ht="15.75">
      <c r="A89" s="5"/>
      <c r="B89" s="5"/>
      <c r="C89" s="5"/>
      <c r="D89" s="5"/>
      <c r="E89" s="29" t="s">
        <v>324</v>
      </c>
      <c r="F89" s="9" t="s">
        <v>152</v>
      </c>
      <c r="G89" s="29" t="s">
        <v>39</v>
      </c>
      <c r="H89" s="29" t="s">
        <v>39</v>
      </c>
      <c r="I89" s="7">
        <v>2018</v>
      </c>
      <c r="J89" s="7">
        <v>2019</v>
      </c>
      <c r="K89" s="41">
        <f t="shared" si="7"/>
        <v>4.4</v>
      </c>
      <c r="L89" s="41">
        <f t="shared" si="6"/>
        <v>4.4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2">
        <v>0</v>
      </c>
      <c r="U89" s="41">
        <v>0</v>
      </c>
      <c r="V89" s="41">
        <v>1</v>
      </c>
      <c r="W89" s="41">
        <v>3.4</v>
      </c>
      <c r="X89" s="46">
        <f t="shared" si="8"/>
        <v>4.4</v>
      </c>
      <c r="Y89" s="5"/>
    </row>
    <row r="90" spans="1:25" s="8" customFormat="1" ht="15.75">
      <c r="A90" s="5"/>
      <c r="B90" s="5"/>
      <c r="C90" s="5"/>
      <c r="D90" s="5"/>
      <c r="E90" s="29" t="s">
        <v>325</v>
      </c>
      <c r="F90" s="9" t="s">
        <v>153</v>
      </c>
      <c r="G90" s="29" t="s">
        <v>39</v>
      </c>
      <c r="H90" s="29" t="s">
        <v>39</v>
      </c>
      <c r="I90" s="7">
        <v>2018</v>
      </c>
      <c r="J90" s="7">
        <v>2019</v>
      </c>
      <c r="K90" s="41">
        <f t="shared" si="7"/>
        <v>2.25</v>
      </c>
      <c r="L90" s="41">
        <f t="shared" si="6"/>
        <v>2.25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2">
        <v>0</v>
      </c>
      <c r="U90" s="41">
        <v>0</v>
      </c>
      <c r="V90" s="41">
        <v>0.6</v>
      </c>
      <c r="W90" s="41">
        <v>1.65</v>
      </c>
      <c r="X90" s="46">
        <f t="shared" si="8"/>
        <v>2.25</v>
      </c>
      <c r="Y90" s="5"/>
    </row>
    <row r="91" spans="1:25" s="64" customFormat="1" ht="15.75">
      <c r="A91" s="11"/>
      <c r="B91" s="11"/>
      <c r="C91" s="11"/>
      <c r="D91" s="11"/>
      <c r="E91" s="24" t="s">
        <v>57</v>
      </c>
      <c r="F91" s="16" t="s">
        <v>100</v>
      </c>
      <c r="G91" s="24"/>
      <c r="H91" s="24"/>
      <c r="I91" s="15"/>
      <c r="J91" s="15"/>
      <c r="K91" s="42">
        <f>SUM(K92:K94)</f>
        <v>11.099999999999998</v>
      </c>
      <c r="L91" s="42">
        <f>SUM(L92:L94)</f>
        <v>11.099999999999998</v>
      </c>
      <c r="M91" s="42">
        <f>SUM(M92:M94)</f>
        <v>0</v>
      </c>
      <c r="N91" s="15"/>
      <c r="O91" s="15"/>
      <c r="P91" s="15"/>
      <c r="Q91" s="15"/>
      <c r="R91" s="15"/>
      <c r="S91" s="15"/>
      <c r="T91" s="42">
        <f>SUM(T92:T94)</f>
        <v>0</v>
      </c>
      <c r="U91" s="42">
        <f>SUM(U92:U94)</f>
        <v>1.4</v>
      </c>
      <c r="V91" s="42">
        <f>SUM(V92:V94)</f>
        <v>9.1</v>
      </c>
      <c r="W91" s="42">
        <f>SUM(W92:W94)</f>
        <v>0.6</v>
      </c>
      <c r="X91" s="37">
        <f t="shared" si="8"/>
        <v>11.1</v>
      </c>
      <c r="Y91" s="11"/>
    </row>
    <row r="92" spans="1:25" s="8" customFormat="1" ht="15.75">
      <c r="A92" s="5"/>
      <c r="B92" s="5"/>
      <c r="C92" s="5"/>
      <c r="D92" s="5"/>
      <c r="E92" s="35" t="s">
        <v>326</v>
      </c>
      <c r="F92" s="10" t="s">
        <v>64</v>
      </c>
      <c r="G92" s="29" t="s">
        <v>39</v>
      </c>
      <c r="H92" s="29" t="s">
        <v>39</v>
      </c>
      <c r="I92" s="7">
        <v>2017</v>
      </c>
      <c r="J92" s="7">
        <v>2018</v>
      </c>
      <c r="K92" s="41">
        <f>X92</f>
        <v>5.3999999999999995</v>
      </c>
      <c r="L92" s="41">
        <f t="shared" si="6"/>
        <v>5.3999999999999995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3">
        <v>0</v>
      </c>
      <c r="U92" s="43">
        <v>0.8</v>
      </c>
      <c r="V92" s="44">
        <v>4.6</v>
      </c>
      <c r="W92" s="43">
        <v>0</v>
      </c>
      <c r="X92" s="46">
        <f t="shared" si="8"/>
        <v>5.3999999999999995</v>
      </c>
      <c r="Y92" s="5"/>
    </row>
    <row r="93" spans="1:25" s="8" customFormat="1" ht="15.75">
      <c r="A93" s="5"/>
      <c r="B93" s="5"/>
      <c r="C93" s="5"/>
      <c r="D93" s="5"/>
      <c r="E93" s="35" t="s">
        <v>327</v>
      </c>
      <c r="F93" s="9" t="s">
        <v>65</v>
      </c>
      <c r="G93" s="29" t="s">
        <v>39</v>
      </c>
      <c r="H93" s="29" t="s">
        <v>39</v>
      </c>
      <c r="I93" s="7">
        <v>2019</v>
      </c>
      <c r="J93" s="7">
        <v>2019</v>
      </c>
      <c r="K93" s="41">
        <f>X93</f>
        <v>0.6</v>
      </c>
      <c r="L93" s="41">
        <f t="shared" si="6"/>
        <v>0.6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3">
        <v>0</v>
      </c>
      <c r="U93" s="44">
        <v>0</v>
      </c>
      <c r="V93" s="44">
        <v>0</v>
      </c>
      <c r="W93" s="43">
        <v>0.6</v>
      </c>
      <c r="X93" s="46">
        <f t="shared" si="8"/>
        <v>0.6</v>
      </c>
      <c r="Y93" s="5"/>
    </row>
    <row r="94" spans="1:25" s="14" customFormat="1" ht="15.75">
      <c r="A94" s="13"/>
      <c r="B94" s="13"/>
      <c r="C94" s="13"/>
      <c r="D94" s="13"/>
      <c r="E94" s="35" t="s">
        <v>328</v>
      </c>
      <c r="F94" s="9" t="s">
        <v>61</v>
      </c>
      <c r="G94" s="29" t="s">
        <v>39</v>
      </c>
      <c r="H94" s="29" t="s">
        <v>39</v>
      </c>
      <c r="I94" s="7">
        <v>2017</v>
      </c>
      <c r="J94" s="7">
        <v>2018</v>
      </c>
      <c r="K94" s="41">
        <f>X94</f>
        <v>5.1</v>
      </c>
      <c r="L94" s="41">
        <f t="shared" si="6"/>
        <v>5.1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3">
        <v>0</v>
      </c>
      <c r="U94" s="43">
        <v>0.6</v>
      </c>
      <c r="V94" s="44">
        <v>4.5</v>
      </c>
      <c r="W94" s="43">
        <v>0</v>
      </c>
      <c r="X94" s="46">
        <f t="shared" si="8"/>
        <v>5.1</v>
      </c>
      <c r="Y94" s="13"/>
    </row>
    <row r="95" spans="1:25" s="64" customFormat="1" ht="15.75">
      <c r="A95" s="11"/>
      <c r="B95" s="11"/>
      <c r="C95" s="11"/>
      <c r="D95" s="11"/>
      <c r="E95" s="24" t="s">
        <v>63</v>
      </c>
      <c r="F95" s="16" t="s">
        <v>99</v>
      </c>
      <c r="G95" s="24"/>
      <c r="H95" s="24"/>
      <c r="I95" s="15"/>
      <c r="J95" s="15"/>
      <c r="K95" s="42">
        <f>SUM(K96:K104)</f>
        <v>41.4</v>
      </c>
      <c r="L95" s="42">
        <f>SUM(L96:L104)</f>
        <v>41.4</v>
      </c>
      <c r="M95" s="42">
        <f>SUM(M96:M104)</f>
        <v>0</v>
      </c>
      <c r="N95" s="15"/>
      <c r="O95" s="15"/>
      <c r="P95" s="15"/>
      <c r="Q95" s="15"/>
      <c r="R95" s="15"/>
      <c r="S95" s="15"/>
      <c r="T95" s="42">
        <f>SUM(T96:T104)</f>
        <v>1.7999999999999998</v>
      </c>
      <c r="U95" s="42">
        <f>SUM(U96:U104)</f>
        <v>5.8999999999999995</v>
      </c>
      <c r="V95" s="42">
        <f>SUM(V96:V104)</f>
        <v>11.45</v>
      </c>
      <c r="W95" s="42">
        <f>SUM(W96:W104)</f>
        <v>22.250000000000004</v>
      </c>
      <c r="X95" s="37">
        <f t="shared" si="8"/>
        <v>41.400000000000006</v>
      </c>
      <c r="Y95" s="11"/>
    </row>
    <row r="96" spans="1:25" s="8" customFormat="1" ht="15.75">
      <c r="A96" s="5"/>
      <c r="B96" s="5"/>
      <c r="C96" s="5"/>
      <c r="D96" s="5"/>
      <c r="E96" s="29" t="s">
        <v>329</v>
      </c>
      <c r="F96" s="9" t="s">
        <v>58</v>
      </c>
      <c r="G96" s="29" t="s">
        <v>39</v>
      </c>
      <c r="H96" s="29" t="s">
        <v>39</v>
      </c>
      <c r="I96" s="7">
        <v>2018</v>
      </c>
      <c r="J96" s="7">
        <v>2018</v>
      </c>
      <c r="K96" s="41">
        <f aca="true" t="shared" si="9" ref="K96:K104">X96</f>
        <v>1.8</v>
      </c>
      <c r="L96" s="41">
        <f t="shared" si="6"/>
        <v>1.8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43">
        <v>0</v>
      </c>
      <c r="U96" s="41">
        <v>0</v>
      </c>
      <c r="V96" s="41">
        <v>1.8</v>
      </c>
      <c r="W96" s="41">
        <v>0</v>
      </c>
      <c r="X96" s="46">
        <f t="shared" si="8"/>
        <v>1.8</v>
      </c>
      <c r="Y96" s="5"/>
    </row>
    <row r="97" spans="1:25" s="8" customFormat="1" ht="15.75">
      <c r="A97" s="5"/>
      <c r="B97" s="5"/>
      <c r="C97" s="5"/>
      <c r="D97" s="5"/>
      <c r="E97" s="29" t="s">
        <v>330</v>
      </c>
      <c r="F97" s="9" t="s">
        <v>59</v>
      </c>
      <c r="G97" s="29" t="s">
        <v>39</v>
      </c>
      <c r="H97" s="29" t="s">
        <v>39</v>
      </c>
      <c r="I97" s="7">
        <v>2019</v>
      </c>
      <c r="J97" s="7">
        <v>2019</v>
      </c>
      <c r="K97" s="41">
        <f t="shared" si="9"/>
        <v>12</v>
      </c>
      <c r="L97" s="41">
        <f t="shared" si="6"/>
        <v>12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43">
        <v>0</v>
      </c>
      <c r="U97" s="41">
        <v>0</v>
      </c>
      <c r="V97" s="41">
        <v>0</v>
      </c>
      <c r="W97" s="41">
        <v>12</v>
      </c>
      <c r="X97" s="46">
        <f t="shared" si="8"/>
        <v>12</v>
      </c>
      <c r="Y97" s="5"/>
    </row>
    <row r="98" spans="1:25" s="8" customFormat="1" ht="15.75">
      <c r="A98" s="5"/>
      <c r="B98" s="5"/>
      <c r="C98" s="5"/>
      <c r="D98" s="5"/>
      <c r="E98" s="29" t="s">
        <v>331</v>
      </c>
      <c r="F98" s="9" t="s">
        <v>60</v>
      </c>
      <c r="G98" s="29" t="s">
        <v>39</v>
      </c>
      <c r="H98" s="29" t="s">
        <v>39</v>
      </c>
      <c r="I98" s="7">
        <v>2019</v>
      </c>
      <c r="J98" s="7">
        <v>2019</v>
      </c>
      <c r="K98" s="41">
        <f t="shared" si="9"/>
        <v>1.8</v>
      </c>
      <c r="L98" s="41">
        <f t="shared" si="6"/>
        <v>1.8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43">
        <v>0</v>
      </c>
      <c r="U98" s="41">
        <v>0</v>
      </c>
      <c r="V98" s="41">
        <v>0</v>
      </c>
      <c r="W98" s="41">
        <v>1.8</v>
      </c>
      <c r="X98" s="46">
        <f t="shared" si="8"/>
        <v>1.8</v>
      </c>
      <c r="Y98" s="5"/>
    </row>
    <row r="99" spans="1:25" s="8" customFormat="1" ht="15.75">
      <c r="A99" s="5"/>
      <c r="B99" s="5"/>
      <c r="C99" s="5"/>
      <c r="D99" s="5"/>
      <c r="E99" s="29" t="s">
        <v>332</v>
      </c>
      <c r="F99" s="9" t="s">
        <v>68</v>
      </c>
      <c r="G99" s="29" t="s">
        <v>39</v>
      </c>
      <c r="H99" s="29" t="s">
        <v>39</v>
      </c>
      <c r="I99" s="7">
        <v>2017</v>
      </c>
      <c r="J99" s="7">
        <v>2018</v>
      </c>
      <c r="K99" s="41">
        <f t="shared" si="9"/>
        <v>5.3999999999999995</v>
      </c>
      <c r="L99" s="41">
        <f t="shared" si="6"/>
        <v>5.3999999999999995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43">
        <v>0</v>
      </c>
      <c r="U99" s="41">
        <v>0.8</v>
      </c>
      <c r="V99" s="41">
        <v>4.6</v>
      </c>
      <c r="W99" s="41">
        <v>0</v>
      </c>
      <c r="X99" s="46">
        <f t="shared" si="8"/>
        <v>5.3999999999999995</v>
      </c>
      <c r="Y99" s="5"/>
    </row>
    <row r="100" spans="1:25" s="8" customFormat="1" ht="15.75">
      <c r="A100" s="5"/>
      <c r="B100" s="5"/>
      <c r="C100" s="5"/>
      <c r="D100" s="5"/>
      <c r="E100" s="29" t="s">
        <v>333</v>
      </c>
      <c r="F100" s="9" t="s">
        <v>69</v>
      </c>
      <c r="G100" s="29" t="s">
        <v>39</v>
      </c>
      <c r="H100" s="29" t="s">
        <v>39</v>
      </c>
      <c r="I100" s="7">
        <v>2016</v>
      </c>
      <c r="J100" s="7">
        <v>2019</v>
      </c>
      <c r="K100" s="41">
        <f t="shared" si="9"/>
        <v>10.8</v>
      </c>
      <c r="L100" s="41">
        <f t="shared" si="6"/>
        <v>10.8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43">
        <v>0.6</v>
      </c>
      <c r="U100" s="41">
        <v>4</v>
      </c>
      <c r="V100" s="41">
        <v>0.8</v>
      </c>
      <c r="W100" s="41">
        <v>5.4</v>
      </c>
      <c r="X100" s="46">
        <f t="shared" si="8"/>
        <v>10.8</v>
      </c>
      <c r="Y100" s="5"/>
    </row>
    <row r="101" spans="1:25" s="8" customFormat="1" ht="15.75">
      <c r="A101" s="5"/>
      <c r="B101" s="5"/>
      <c r="C101" s="5"/>
      <c r="D101" s="5"/>
      <c r="E101" s="29" t="s">
        <v>334</v>
      </c>
      <c r="F101" s="9" t="s">
        <v>67</v>
      </c>
      <c r="G101" s="29" t="s">
        <v>39</v>
      </c>
      <c r="H101" s="29" t="s">
        <v>39</v>
      </c>
      <c r="I101" s="7">
        <v>2017</v>
      </c>
      <c r="J101" s="7">
        <v>2018</v>
      </c>
      <c r="K101" s="41">
        <f t="shared" si="9"/>
        <v>2.5</v>
      </c>
      <c r="L101" s="41">
        <f aca="true" t="shared" si="10" ref="L101:L133">K101</f>
        <v>2.5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2">
        <v>0</v>
      </c>
      <c r="U101" s="41">
        <v>0.5</v>
      </c>
      <c r="V101" s="41">
        <v>2</v>
      </c>
      <c r="W101" s="41">
        <v>0</v>
      </c>
      <c r="X101" s="46">
        <f t="shared" si="8"/>
        <v>2.5</v>
      </c>
      <c r="Y101" s="5"/>
    </row>
    <row r="102" spans="1:25" s="8" customFormat="1" ht="15.75">
      <c r="A102" s="5"/>
      <c r="B102" s="5"/>
      <c r="C102" s="5"/>
      <c r="D102" s="5"/>
      <c r="E102" s="29" t="s">
        <v>335</v>
      </c>
      <c r="F102" s="9" t="s">
        <v>70</v>
      </c>
      <c r="G102" s="29" t="s">
        <v>39</v>
      </c>
      <c r="H102" s="29" t="s">
        <v>39</v>
      </c>
      <c r="I102" s="7">
        <v>2016</v>
      </c>
      <c r="J102" s="7">
        <v>2016</v>
      </c>
      <c r="K102" s="41">
        <f t="shared" si="9"/>
        <v>1.2</v>
      </c>
      <c r="L102" s="41">
        <f t="shared" si="10"/>
        <v>1.2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2">
        <v>1.2</v>
      </c>
      <c r="U102" s="41">
        <v>0</v>
      </c>
      <c r="V102" s="41">
        <v>0</v>
      </c>
      <c r="W102" s="41">
        <v>0</v>
      </c>
      <c r="X102" s="46">
        <f t="shared" si="8"/>
        <v>1.2</v>
      </c>
      <c r="Y102" s="5"/>
    </row>
    <row r="103" spans="1:25" s="8" customFormat="1" ht="15.75">
      <c r="A103" s="5"/>
      <c r="B103" s="5"/>
      <c r="C103" s="5"/>
      <c r="D103" s="5"/>
      <c r="E103" s="29" t="s">
        <v>336</v>
      </c>
      <c r="F103" s="9" t="s">
        <v>71</v>
      </c>
      <c r="G103" s="29" t="s">
        <v>39</v>
      </c>
      <c r="H103" s="29" t="s">
        <v>39</v>
      </c>
      <c r="I103" s="7">
        <v>2017</v>
      </c>
      <c r="J103" s="7">
        <v>2019</v>
      </c>
      <c r="K103" s="41">
        <f t="shared" si="9"/>
        <v>5.1</v>
      </c>
      <c r="L103" s="41">
        <f t="shared" si="10"/>
        <v>5.1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2">
        <v>0</v>
      </c>
      <c r="U103" s="41">
        <v>0.6</v>
      </c>
      <c r="V103" s="41">
        <v>2.25</v>
      </c>
      <c r="W103" s="41">
        <v>2.25</v>
      </c>
      <c r="X103" s="46">
        <f t="shared" si="8"/>
        <v>5.1</v>
      </c>
      <c r="Y103" s="5"/>
    </row>
    <row r="104" spans="1:25" s="8" customFormat="1" ht="15.75">
      <c r="A104" s="5"/>
      <c r="B104" s="5"/>
      <c r="C104" s="5"/>
      <c r="D104" s="5"/>
      <c r="E104" s="29" t="s">
        <v>337</v>
      </c>
      <c r="F104" s="10" t="s">
        <v>61</v>
      </c>
      <c r="G104" s="29" t="s">
        <v>39</v>
      </c>
      <c r="H104" s="29" t="s">
        <v>39</v>
      </c>
      <c r="I104" s="7">
        <v>2019</v>
      </c>
      <c r="J104" s="7">
        <v>2019</v>
      </c>
      <c r="K104" s="41">
        <f t="shared" si="9"/>
        <v>0.8</v>
      </c>
      <c r="L104" s="41">
        <f t="shared" si="10"/>
        <v>0.8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2">
        <v>0</v>
      </c>
      <c r="U104" s="41">
        <v>0</v>
      </c>
      <c r="V104" s="41">
        <v>0</v>
      </c>
      <c r="W104" s="41">
        <v>0.8</v>
      </c>
      <c r="X104" s="46">
        <f aca="true" t="shared" si="11" ref="X104:X136">T104+U104+V104+W104</f>
        <v>0.8</v>
      </c>
      <c r="Y104" s="5"/>
    </row>
    <row r="105" spans="1:25" s="64" customFormat="1" ht="15.75">
      <c r="A105" s="11"/>
      <c r="B105" s="11"/>
      <c r="C105" s="11"/>
      <c r="D105" s="11"/>
      <c r="E105" s="24" t="s">
        <v>66</v>
      </c>
      <c r="F105" s="16" t="s">
        <v>80</v>
      </c>
      <c r="G105" s="24"/>
      <c r="H105" s="24"/>
      <c r="I105" s="15"/>
      <c r="J105" s="15"/>
      <c r="K105" s="42">
        <f>SUM(K106:K112)</f>
        <v>30.4</v>
      </c>
      <c r="L105" s="42">
        <f>SUM(L106:L112)</f>
        <v>30.4</v>
      </c>
      <c r="M105" s="42">
        <f>SUM(M106:M112)</f>
        <v>0</v>
      </c>
      <c r="N105" s="15"/>
      <c r="O105" s="15"/>
      <c r="P105" s="15"/>
      <c r="Q105" s="15"/>
      <c r="R105" s="15"/>
      <c r="S105" s="15"/>
      <c r="T105" s="42">
        <f>SUM(T106:T112)</f>
        <v>0.6</v>
      </c>
      <c r="U105" s="42">
        <f>SUM(U106:U112)</f>
        <v>2.85</v>
      </c>
      <c r="V105" s="42">
        <f>SUM(V106:V112)</f>
        <v>9.6</v>
      </c>
      <c r="W105" s="42">
        <f>SUM(W106:W112)</f>
        <v>17.349999999999998</v>
      </c>
      <c r="X105" s="42">
        <f>T105+U105+V105+W105</f>
        <v>30.4</v>
      </c>
      <c r="Y105" s="11"/>
    </row>
    <row r="106" spans="1:25" s="8" customFormat="1" ht="15.75">
      <c r="A106" s="5"/>
      <c r="B106" s="5"/>
      <c r="C106" s="5"/>
      <c r="D106" s="5"/>
      <c r="E106" s="29" t="s">
        <v>338</v>
      </c>
      <c r="F106" s="9" t="s">
        <v>78</v>
      </c>
      <c r="G106" s="29" t="s">
        <v>39</v>
      </c>
      <c r="H106" s="29" t="s">
        <v>39</v>
      </c>
      <c r="I106" s="7">
        <v>2019</v>
      </c>
      <c r="J106" s="7">
        <v>2019</v>
      </c>
      <c r="K106" s="41">
        <f aca="true" t="shared" si="12" ref="K106:K112">X106</f>
        <v>1.8</v>
      </c>
      <c r="L106" s="41">
        <f t="shared" si="10"/>
        <v>1.8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47">
        <v>0</v>
      </c>
      <c r="U106" s="41">
        <v>0</v>
      </c>
      <c r="V106" s="41">
        <v>0</v>
      </c>
      <c r="W106" s="41">
        <v>1.8</v>
      </c>
      <c r="X106" s="46">
        <f t="shared" si="11"/>
        <v>1.8</v>
      </c>
      <c r="Y106" s="5"/>
    </row>
    <row r="107" spans="1:25" s="8" customFormat="1" ht="15.75">
      <c r="A107" s="5"/>
      <c r="B107" s="5"/>
      <c r="C107" s="5"/>
      <c r="D107" s="5"/>
      <c r="E107" s="29" t="s">
        <v>339</v>
      </c>
      <c r="F107" s="9" t="s">
        <v>79</v>
      </c>
      <c r="G107" s="29" t="s">
        <v>39</v>
      </c>
      <c r="H107" s="29" t="s">
        <v>39</v>
      </c>
      <c r="I107" s="7">
        <v>2019</v>
      </c>
      <c r="J107" s="7">
        <v>2019</v>
      </c>
      <c r="K107" s="41">
        <f t="shared" si="12"/>
        <v>1.8</v>
      </c>
      <c r="L107" s="41">
        <f t="shared" si="10"/>
        <v>1.8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47">
        <v>0</v>
      </c>
      <c r="U107" s="41">
        <v>0</v>
      </c>
      <c r="V107" s="41">
        <v>0</v>
      </c>
      <c r="W107" s="41">
        <v>1.8</v>
      </c>
      <c r="X107" s="46">
        <f t="shared" si="11"/>
        <v>1.8</v>
      </c>
      <c r="Y107" s="5"/>
    </row>
    <row r="108" spans="1:25" s="8" customFormat="1" ht="29.25" customHeight="1">
      <c r="A108" s="5"/>
      <c r="B108" s="5"/>
      <c r="C108" s="5"/>
      <c r="D108" s="5"/>
      <c r="E108" s="29" t="s">
        <v>340</v>
      </c>
      <c r="F108" s="9" t="s">
        <v>73</v>
      </c>
      <c r="G108" s="29" t="s">
        <v>39</v>
      </c>
      <c r="H108" s="29" t="s">
        <v>39</v>
      </c>
      <c r="I108" s="7">
        <v>2019</v>
      </c>
      <c r="J108" s="7">
        <v>2019</v>
      </c>
      <c r="K108" s="41">
        <v>1.6</v>
      </c>
      <c r="L108" s="41">
        <v>1.6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47">
        <v>0</v>
      </c>
      <c r="U108" s="41">
        <v>0</v>
      </c>
      <c r="V108" s="41">
        <v>0</v>
      </c>
      <c r="W108" s="41">
        <v>1.6</v>
      </c>
      <c r="X108" s="46">
        <f t="shared" si="11"/>
        <v>1.6</v>
      </c>
      <c r="Y108" s="5"/>
    </row>
    <row r="109" spans="1:25" s="8" customFormat="1" ht="31.5">
      <c r="A109" s="5"/>
      <c r="B109" s="5"/>
      <c r="C109" s="5"/>
      <c r="D109" s="5"/>
      <c r="E109" s="29" t="s">
        <v>341</v>
      </c>
      <c r="F109" s="9" t="s">
        <v>74</v>
      </c>
      <c r="G109" s="29" t="s">
        <v>39</v>
      </c>
      <c r="H109" s="29" t="s">
        <v>39</v>
      </c>
      <c r="I109" s="7">
        <v>2017</v>
      </c>
      <c r="J109" s="7">
        <v>2019</v>
      </c>
      <c r="K109" s="41">
        <f t="shared" si="12"/>
        <v>17</v>
      </c>
      <c r="L109" s="41">
        <f t="shared" si="10"/>
        <v>17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43">
        <v>0</v>
      </c>
      <c r="U109" s="41">
        <v>0.8</v>
      </c>
      <c r="V109" s="41">
        <v>6.2</v>
      </c>
      <c r="W109" s="41">
        <v>10</v>
      </c>
      <c r="X109" s="46">
        <f t="shared" si="11"/>
        <v>17</v>
      </c>
      <c r="Y109" s="5"/>
    </row>
    <row r="110" spans="1:25" s="8" customFormat="1" ht="31.5">
      <c r="A110" s="5"/>
      <c r="B110" s="5"/>
      <c r="C110" s="5"/>
      <c r="D110" s="5"/>
      <c r="E110" s="29" t="s">
        <v>342</v>
      </c>
      <c r="F110" s="9" t="s">
        <v>75</v>
      </c>
      <c r="G110" s="29" t="s">
        <v>39</v>
      </c>
      <c r="H110" s="29" t="s">
        <v>39</v>
      </c>
      <c r="I110" s="7">
        <v>2017</v>
      </c>
      <c r="J110" s="7">
        <v>2018</v>
      </c>
      <c r="K110" s="41">
        <f t="shared" si="12"/>
        <v>3.1999999999999997</v>
      </c>
      <c r="L110" s="41">
        <f t="shared" si="10"/>
        <v>3.1999999999999997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2">
        <v>0</v>
      </c>
      <c r="U110" s="41">
        <v>0.4</v>
      </c>
      <c r="V110" s="41">
        <v>2.8</v>
      </c>
      <c r="W110" s="41">
        <v>0</v>
      </c>
      <c r="X110" s="46">
        <f t="shared" si="11"/>
        <v>3.1999999999999997</v>
      </c>
      <c r="Y110" s="5"/>
    </row>
    <row r="111" spans="1:25" s="8" customFormat="1" ht="15.75">
      <c r="A111" s="5"/>
      <c r="B111" s="5"/>
      <c r="C111" s="5"/>
      <c r="D111" s="5"/>
      <c r="E111" s="29" t="s">
        <v>343</v>
      </c>
      <c r="F111" s="9" t="s">
        <v>76</v>
      </c>
      <c r="G111" s="29" t="s">
        <v>39</v>
      </c>
      <c r="H111" s="29" t="s">
        <v>39</v>
      </c>
      <c r="I111" s="7">
        <v>2019</v>
      </c>
      <c r="J111" s="7">
        <v>2019</v>
      </c>
      <c r="K111" s="41">
        <f t="shared" si="12"/>
        <v>0.5</v>
      </c>
      <c r="L111" s="41">
        <f t="shared" si="10"/>
        <v>0.5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43">
        <v>0</v>
      </c>
      <c r="U111" s="41">
        <v>0</v>
      </c>
      <c r="V111" s="41">
        <v>0</v>
      </c>
      <c r="W111" s="41">
        <v>0.5</v>
      </c>
      <c r="X111" s="46">
        <f t="shared" si="11"/>
        <v>0.5</v>
      </c>
      <c r="Y111" s="5"/>
    </row>
    <row r="112" spans="1:25" s="8" customFormat="1" ht="31.5">
      <c r="A112" s="5"/>
      <c r="B112" s="5"/>
      <c r="C112" s="5"/>
      <c r="D112" s="5"/>
      <c r="E112" s="29" t="s">
        <v>344</v>
      </c>
      <c r="F112" s="9" t="s">
        <v>77</v>
      </c>
      <c r="G112" s="29" t="s">
        <v>39</v>
      </c>
      <c r="H112" s="29" t="s">
        <v>39</v>
      </c>
      <c r="I112" s="7">
        <v>2016</v>
      </c>
      <c r="J112" s="7">
        <v>2019</v>
      </c>
      <c r="K112" s="41">
        <f t="shared" si="12"/>
        <v>4.5</v>
      </c>
      <c r="L112" s="41">
        <f t="shared" si="10"/>
        <v>4.5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43">
        <v>0.6</v>
      </c>
      <c r="U112" s="41">
        <v>1.65</v>
      </c>
      <c r="V112" s="41">
        <v>0.6</v>
      </c>
      <c r="W112" s="41">
        <v>1.65</v>
      </c>
      <c r="X112" s="46">
        <f t="shared" si="11"/>
        <v>4.5</v>
      </c>
      <c r="Y112" s="5"/>
    </row>
    <row r="113" spans="1:25" s="64" customFormat="1" ht="15.75">
      <c r="A113" s="11"/>
      <c r="B113" s="11"/>
      <c r="C113" s="11"/>
      <c r="D113" s="11"/>
      <c r="E113" s="24" t="s">
        <v>72</v>
      </c>
      <c r="F113" s="16" t="s">
        <v>84</v>
      </c>
      <c r="G113" s="24"/>
      <c r="H113" s="24"/>
      <c r="I113" s="15"/>
      <c r="J113" s="15"/>
      <c r="K113" s="42">
        <f>SUM(K114:K117)</f>
        <v>14.35</v>
      </c>
      <c r="L113" s="42">
        <f>SUM(L114:L117)</f>
        <v>14.35</v>
      </c>
      <c r="M113" s="42">
        <f>SUM(M114:M117)</f>
        <v>0</v>
      </c>
      <c r="N113" s="15"/>
      <c r="O113" s="15"/>
      <c r="P113" s="15"/>
      <c r="Q113" s="15"/>
      <c r="R113" s="15"/>
      <c r="S113" s="15"/>
      <c r="T113" s="42">
        <f>SUM(T114:T117)</f>
        <v>1.5</v>
      </c>
      <c r="U113" s="42">
        <f>SUM(U114:U117)</f>
        <v>9.2</v>
      </c>
      <c r="V113" s="42">
        <f>SUM(V114:V117)</f>
        <v>2.25</v>
      </c>
      <c r="W113" s="42">
        <f>SUM(W114:W117)</f>
        <v>1.4</v>
      </c>
      <c r="X113" s="37">
        <f t="shared" si="11"/>
        <v>14.35</v>
      </c>
      <c r="Y113" s="11"/>
    </row>
    <row r="114" spans="1:25" s="8" customFormat="1" ht="31.5">
      <c r="A114" s="5"/>
      <c r="B114" s="5"/>
      <c r="C114" s="5"/>
      <c r="D114" s="5"/>
      <c r="E114" s="29" t="s">
        <v>345</v>
      </c>
      <c r="F114" s="9" t="s">
        <v>73</v>
      </c>
      <c r="G114" s="29" t="s">
        <v>39</v>
      </c>
      <c r="H114" s="29" t="s">
        <v>39</v>
      </c>
      <c r="I114" s="7">
        <v>2016</v>
      </c>
      <c r="J114" s="7">
        <v>2019</v>
      </c>
      <c r="K114" s="41">
        <f>X114</f>
        <v>6.199999999999999</v>
      </c>
      <c r="L114" s="41">
        <f t="shared" si="10"/>
        <v>6.199999999999999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43">
        <v>0.8</v>
      </c>
      <c r="U114" s="41">
        <v>4.6</v>
      </c>
      <c r="V114" s="41">
        <v>0</v>
      </c>
      <c r="W114" s="41">
        <v>0.8</v>
      </c>
      <c r="X114" s="46">
        <f t="shared" si="11"/>
        <v>6.199999999999999</v>
      </c>
      <c r="Y114" s="5"/>
    </row>
    <row r="115" spans="1:25" s="8" customFormat="1" ht="31.5">
      <c r="A115" s="5"/>
      <c r="B115" s="5"/>
      <c r="C115" s="5"/>
      <c r="D115" s="5"/>
      <c r="E115" s="29" t="s">
        <v>346</v>
      </c>
      <c r="F115" s="9" t="s">
        <v>82</v>
      </c>
      <c r="G115" s="29" t="s">
        <v>39</v>
      </c>
      <c r="H115" s="29" t="s">
        <v>39</v>
      </c>
      <c r="I115" s="7">
        <v>2016</v>
      </c>
      <c r="J115" s="7">
        <v>2019</v>
      </c>
      <c r="K115" s="41">
        <f>X115</f>
        <v>5.3</v>
      </c>
      <c r="L115" s="41">
        <f t="shared" si="10"/>
        <v>5.3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43">
        <v>0.7</v>
      </c>
      <c r="U115" s="41">
        <v>4.6</v>
      </c>
      <c r="V115" s="41">
        <v>0</v>
      </c>
      <c r="W115" s="41">
        <v>0</v>
      </c>
      <c r="X115" s="46">
        <f t="shared" si="11"/>
        <v>5.3</v>
      </c>
      <c r="Y115" s="5"/>
    </row>
    <row r="116" spans="1:25" s="8" customFormat="1" ht="15.75">
      <c r="A116" s="5"/>
      <c r="B116" s="5"/>
      <c r="C116" s="5"/>
      <c r="D116" s="5"/>
      <c r="E116" s="29" t="s">
        <v>347</v>
      </c>
      <c r="F116" s="9" t="s">
        <v>83</v>
      </c>
      <c r="G116" s="29" t="s">
        <v>39</v>
      </c>
      <c r="H116" s="29" t="s">
        <v>39</v>
      </c>
      <c r="I116" s="7">
        <v>2018</v>
      </c>
      <c r="J116" s="7">
        <v>2018</v>
      </c>
      <c r="K116" s="41">
        <f>X116</f>
        <v>2.25</v>
      </c>
      <c r="L116" s="41">
        <f t="shared" si="10"/>
        <v>2.25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43">
        <v>0</v>
      </c>
      <c r="U116" s="41">
        <v>0</v>
      </c>
      <c r="V116" s="41">
        <v>2.25</v>
      </c>
      <c r="W116" s="41">
        <v>0</v>
      </c>
      <c r="X116" s="46">
        <f t="shared" si="11"/>
        <v>2.25</v>
      </c>
      <c r="Y116" s="5"/>
    </row>
    <row r="117" spans="1:25" s="8" customFormat="1" ht="15.75">
      <c r="A117" s="5"/>
      <c r="B117" s="5"/>
      <c r="C117" s="5"/>
      <c r="D117" s="5"/>
      <c r="E117" s="29" t="s">
        <v>348</v>
      </c>
      <c r="F117" s="9" t="s">
        <v>61</v>
      </c>
      <c r="G117" s="29" t="s">
        <v>39</v>
      </c>
      <c r="H117" s="29" t="s">
        <v>39</v>
      </c>
      <c r="I117" s="7">
        <v>2019</v>
      </c>
      <c r="J117" s="7">
        <v>2019</v>
      </c>
      <c r="K117" s="41">
        <f>X117</f>
        <v>0.6</v>
      </c>
      <c r="L117" s="41">
        <f t="shared" si="10"/>
        <v>0.6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43">
        <v>0</v>
      </c>
      <c r="U117" s="41">
        <v>0</v>
      </c>
      <c r="V117" s="41">
        <v>0</v>
      </c>
      <c r="W117" s="41">
        <v>0.6</v>
      </c>
      <c r="X117" s="46">
        <f t="shared" si="11"/>
        <v>0.6</v>
      </c>
      <c r="Y117" s="5"/>
    </row>
    <row r="118" spans="1:25" s="64" customFormat="1" ht="15.75">
      <c r="A118" s="11"/>
      <c r="B118" s="11"/>
      <c r="C118" s="11"/>
      <c r="D118" s="11"/>
      <c r="E118" s="24" t="s">
        <v>81</v>
      </c>
      <c r="F118" s="16" t="s">
        <v>98</v>
      </c>
      <c r="G118" s="24"/>
      <c r="H118" s="24"/>
      <c r="I118" s="15"/>
      <c r="J118" s="15"/>
      <c r="K118" s="42">
        <f>SUM(K119:K125)</f>
        <v>33.5</v>
      </c>
      <c r="L118" s="42">
        <f>SUM(L119:L125)</f>
        <v>33.5</v>
      </c>
      <c r="M118" s="42">
        <f>SUM(M119:M125)</f>
        <v>0</v>
      </c>
      <c r="N118" s="15"/>
      <c r="O118" s="15"/>
      <c r="P118" s="15"/>
      <c r="Q118" s="15"/>
      <c r="R118" s="15"/>
      <c r="S118" s="15"/>
      <c r="T118" s="42">
        <f>SUM(T119:T125)</f>
        <v>0.7</v>
      </c>
      <c r="U118" s="42">
        <f>SUM(U119:U125)</f>
        <v>7.6</v>
      </c>
      <c r="V118" s="42">
        <f>SUM(V119:V125)</f>
        <v>10.5</v>
      </c>
      <c r="W118" s="42">
        <f>SUM(W119:W125)</f>
        <v>14.7</v>
      </c>
      <c r="X118" s="37">
        <f t="shared" si="11"/>
        <v>33.5</v>
      </c>
      <c r="Y118" s="11"/>
    </row>
    <row r="119" spans="1:25" s="8" customFormat="1" ht="15.75">
      <c r="A119" s="5"/>
      <c r="B119" s="5"/>
      <c r="C119" s="5"/>
      <c r="D119" s="5"/>
      <c r="E119" s="29" t="s">
        <v>349</v>
      </c>
      <c r="F119" s="9" t="s">
        <v>85</v>
      </c>
      <c r="G119" s="29" t="s">
        <v>39</v>
      </c>
      <c r="H119" s="29" t="s">
        <v>39</v>
      </c>
      <c r="I119" s="7">
        <v>2017</v>
      </c>
      <c r="J119" s="7">
        <v>2018</v>
      </c>
      <c r="K119" s="41">
        <f aca="true" t="shared" si="13" ref="K119:K125">X119</f>
        <v>5.3999999999999995</v>
      </c>
      <c r="L119" s="41">
        <f t="shared" si="10"/>
        <v>5.3999999999999995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43">
        <v>0</v>
      </c>
      <c r="U119" s="41">
        <v>0.8</v>
      </c>
      <c r="V119" s="41">
        <v>4.6</v>
      </c>
      <c r="W119" s="41">
        <v>0</v>
      </c>
      <c r="X119" s="46">
        <f t="shared" si="11"/>
        <v>5.3999999999999995</v>
      </c>
      <c r="Y119" s="5"/>
    </row>
    <row r="120" spans="1:25" s="8" customFormat="1" ht="15.75">
      <c r="A120" s="5"/>
      <c r="B120" s="5"/>
      <c r="C120" s="5"/>
      <c r="D120" s="5"/>
      <c r="E120" s="29" t="s">
        <v>350</v>
      </c>
      <c r="F120" s="9" t="s">
        <v>58</v>
      </c>
      <c r="G120" s="29" t="s">
        <v>39</v>
      </c>
      <c r="H120" s="29" t="s">
        <v>39</v>
      </c>
      <c r="I120" s="7">
        <v>2019</v>
      </c>
      <c r="J120" s="7">
        <v>2019</v>
      </c>
      <c r="K120" s="41">
        <f t="shared" si="13"/>
        <v>1.8</v>
      </c>
      <c r="L120" s="41">
        <f t="shared" si="10"/>
        <v>1.8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43">
        <v>0</v>
      </c>
      <c r="U120" s="41">
        <v>0</v>
      </c>
      <c r="V120" s="41">
        <v>0</v>
      </c>
      <c r="W120" s="41">
        <v>1.8</v>
      </c>
      <c r="X120" s="46">
        <f t="shared" si="11"/>
        <v>1.8</v>
      </c>
      <c r="Y120" s="5"/>
    </row>
    <row r="121" spans="1:25" s="8" customFormat="1" ht="15.75">
      <c r="A121" s="5"/>
      <c r="B121" s="5"/>
      <c r="C121" s="5"/>
      <c r="D121" s="5"/>
      <c r="E121" s="29" t="s">
        <v>351</v>
      </c>
      <c r="F121" s="9" t="s">
        <v>60</v>
      </c>
      <c r="G121" s="29" t="s">
        <v>39</v>
      </c>
      <c r="H121" s="29" t="s">
        <v>39</v>
      </c>
      <c r="I121" s="7">
        <v>2019</v>
      </c>
      <c r="J121" s="7">
        <v>2019</v>
      </c>
      <c r="K121" s="41">
        <f t="shared" si="13"/>
        <v>1.8</v>
      </c>
      <c r="L121" s="41">
        <f t="shared" si="10"/>
        <v>1.8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43">
        <v>0</v>
      </c>
      <c r="U121" s="41">
        <v>0</v>
      </c>
      <c r="V121" s="41">
        <v>0</v>
      </c>
      <c r="W121" s="41">
        <v>1.8</v>
      </c>
      <c r="X121" s="46">
        <f t="shared" si="11"/>
        <v>1.8</v>
      </c>
      <c r="Y121" s="5"/>
    </row>
    <row r="122" spans="1:25" s="8" customFormat="1" ht="31.5">
      <c r="A122" s="5"/>
      <c r="B122" s="5"/>
      <c r="C122" s="5"/>
      <c r="D122" s="5"/>
      <c r="E122" s="29" t="s">
        <v>352</v>
      </c>
      <c r="F122" s="9" t="s">
        <v>86</v>
      </c>
      <c r="G122" s="29" t="s">
        <v>39</v>
      </c>
      <c r="H122" s="29" t="s">
        <v>39</v>
      </c>
      <c r="I122" s="7">
        <v>2016</v>
      </c>
      <c r="J122" s="7">
        <v>2019</v>
      </c>
      <c r="K122" s="41">
        <f t="shared" si="13"/>
        <v>16.9</v>
      </c>
      <c r="L122" s="41">
        <f t="shared" si="10"/>
        <v>16.9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43">
        <v>0.7</v>
      </c>
      <c r="U122" s="41">
        <v>5.4</v>
      </c>
      <c r="V122" s="41">
        <v>5.4</v>
      </c>
      <c r="W122" s="41">
        <v>5.4</v>
      </c>
      <c r="X122" s="46">
        <f t="shared" si="11"/>
        <v>16.9</v>
      </c>
      <c r="Y122" s="5"/>
    </row>
    <row r="123" spans="1:25" s="8" customFormat="1" ht="15.75">
      <c r="A123" s="5"/>
      <c r="B123" s="5"/>
      <c r="C123" s="5"/>
      <c r="D123" s="5"/>
      <c r="E123" s="29" t="s">
        <v>353</v>
      </c>
      <c r="F123" s="9" t="s">
        <v>76</v>
      </c>
      <c r="G123" s="29" t="s">
        <v>39</v>
      </c>
      <c r="H123" s="29" t="s">
        <v>39</v>
      </c>
      <c r="I123" s="7">
        <v>2018</v>
      </c>
      <c r="J123" s="7">
        <v>2019</v>
      </c>
      <c r="K123" s="41">
        <f t="shared" si="13"/>
        <v>2.5</v>
      </c>
      <c r="L123" s="41">
        <f t="shared" si="10"/>
        <v>2.5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43">
        <v>0</v>
      </c>
      <c r="U123" s="41">
        <v>0</v>
      </c>
      <c r="V123" s="41">
        <v>0.5</v>
      </c>
      <c r="W123" s="41">
        <v>2</v>
      </c>
      <c r="X123" s="46">
        <f t="shared" si="11"/>
        <v>2.5</v>
      </c>
      <c r="Y123" s="5"/>
    </row>
    <row r="124" spans="1:25" s="8" customFormat="1" ht="31.5">
      <c r="A124" s="5"/>
      <c r="B124" s="5"/>
      <c r="C124" s="5"/>
      <c r="D124" s="5"/>
      <c r="E124" s="29" t="s">
        <v>354</v>
      </c>
      <c r="F124" s="9" t="s">
        <v>154</v>
      </c>
      <c r="G124" s="29" t="s">
        <v>39</v>
      </c>
      <c r="H124" s="29" t="s">
        <v>39</v>
      </c>
      <c r="I124" s="7">
        <v>2017</v>
      </c>
      <c r="J124" s="7">
        <v>2019</v>
      </c>
      <c r="K124" s="41">
        <f t="shared" si="13"/>
        <v>4.5</v>
      </c>
      <c r="L124" s="41">
        <f t="shared" si="10"/>
        <v>4.5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43">
        <v>0</v>
      </c>
      <c r="U124" s="41">
        <v>1.4</v>
      </c>
      <c r="V124" s="41">
        <v>0</v>
      </c>
      <c r="W124" s="41">
        <v>3.1</v>
      </c>
      <c r="X124" s="46">
        <f t="shared" si="11"/>
        <v>4.5</v>
      </c>
      <c r="Y124" s="5"/>
    </row>
    <row r="125" spans="1:25" s="8" customFormat="1" ht="15.75">
      <c r="A125" s="5"/>
      <c r="B125" s="5"/>
      <c r="C125" s="5"/>
      <c r="D125" s="5"/>
      <c r="E125" s="29" t="s">
        <v>355</v>
      </c>
      <c r="F125" s="9" t="s">
        <v>61</v>
      </c>
      <c r="G125" s="29" t="s">
        <v>39</v>
      </c>
      <c r="H125" s="29" t="s">
        <v>39</v>
      </c>
      <c r="I125" s="7">
        <v>2019</v>
      </c>
      <c r="J125" s="7">
        <v>2019</v>
      </c>
      <c r="K125" s="41">
        <f t="shared" si="13"/>
        <v>0.6</v>
      </c>
      <c r="L125" s="41">
        <f t="shared" si="10"/>
        <v>0.6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43">
        <v>0</v>
      </c>
      <c r="U125" s="41">
        <v>0</v>
      </c>
      <c r="V125" s="41">
        <v>0</v>
      </c>
      <c r="W125" s="41">
        <v>0.6</v>
      </c>
      <c r="X125" s="46">
        <f t="shared" si="11"/>
        <v>0.6</v>
      </c>
      <c r="Y125" s="5"/>
    </row>
    <row r="126" spans="1:25" s="64" customFormat="1" ht="15.75">
      <c r="A126" s="11"/>
      <c r="B126" s="11"/>
      <c r="C126" s="11"/>
      <c r="D126" s="11"/>
      <c r="E126" s="24" t="s">
        <v>87</v>
      </c>
      <c r="F126" s="16" t="s">
        <v>89</v>
      </c>
      <c r="G126" s="24"/>
      <c r="H126" s="24"/>
      <c r="I126" s="15"/>
      <c r="J126" s="15"/>
      <c r="K126" s="42">
        <f>K127+K128+K129+K130</f>
        <v>36.199999999999996</v>
      </c>
      <c r="L126" s="42">
        <f>L127+L128+L129+L130</f>
        <v>36.199999999999996</v>
      </c>
      <c r="M126" s="42">
        <f>M127+M128+M129+M130</f>
        <v>1.271</v>
      </c>
      <c r="N126" s="15"/>
      <c r="O126" s="15"/>
      <c r="P126" s="15"/>
      <c r="Q126" s="15"/>
      <c r="R126" s="15"/>
      <c r="S126" s="15"/>
      <c r="T126" s="42">
        <f>SUM(T127:T130)</f>
        <v>13.2</v>
      </c>
      <c r="U126" s="42">
        <f>SUM(U127:U130)</f>
        <v>11</v>
      </c>
      <c r="V126" s="42">
        <f>SUM(V127:V130)</f>
        <v>12</v>
      </c>
      <c r="W126" s="42">
        <f>SUM(W127:W130)</f>
        <v>0</v>
      </c>
      <c r="X126" s="37">
        <f t="shared" si="11"/>
        <v>36.2</v>
      </c>
      <c r="Y126" s="11"/>
    </row>
    <row r="127" spans="1:25" s="8" customFormat="1" ht="15.75">
      <c r="A127" s="5"/>
      <c r="B127" s="5"/>
      <c r="C127" s="5"/>
      <c r="D127" s="5"/>
      <c r="E127" s="35" t="s">
        <v>356</v>
      </c>
      <c r="F127" s="9" t="s">
        <v>59</v>
      </c>
      <c r="G127" s="29" t="s">
        <v>39</v>
      </c>
      <c r="H127" s="29" t="s">
        <v>39</v>
      </c>
      <c r="I127" s="7">
        <v>2015</v>
      </c>
      <c r="J127" s="7">
        <v>2016</v>
      </c>
      <c r="K127" s="41">
        <f>X127</f>
        <v>11.6</v>
      </c>
      <c r="L127" s="41">
        <f t="shared" si="10"/>
        <v>11.6</v>
      </c>
      <c r="M127" s="41">
        <v>1.271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43">
        <v>11.6</v>
      </c>
      <c r="U127" s="41">
        <v>0</v>
      </c>
      <c r="V127" s="41">
        <v>0</v>
      </c>
      <c r="W127" s="41">
        <v>0</v>
      </c>
      <c r="X127" s="46">
        <f t="shared" si="11"/>
        <v>11.6</v>
      </c>
      <c r="Y127" s="5"/>
    </row>
    <row r="128" spans="1:25" s="8" customFormat="1" ht="15.75">
      <c r="A128" s="5"/>
      <c r="B128" s="5"/>
      <c r="C128" s="5"/>
      <c r="D128" s="5"/>
      <c r="E128" s="35" t="s">
        <v>357</v>
      </c>
      <c r="F128" s="9" t="s">
        <v>60</v>
      </c>
      <c r="G128" s="29" t="s">
        <v>39</v>
      </c>
      <c r="H128" s="29" t="s">
        <v>39</v>
      </c>
      <c r="I128" s="7">
        <v>2017</v>
      </c>
      <c r="J128" s="7">
        <v>2017</v>
      </c>
      <c r="K128" s="41">
        <f>X128</f>
        <v>1.8</v>
      </c>
      <c r="L128" s="41">
        <f t="shared" si="10"/>
        <v>1.8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43">
        <v>0</v>
      </c>
      <c r="U128" s="41">
        <v>1.8</v>
      </c>
      <c r="V128" s="41"/>
      <c r="W128" s="41">
        <v>0</v>
      </c>
      <c r="X128" s="46">
        <f t="shared" si="11"/>
        <v>1.8</v>
      </c>
      <c r="Y128" s="5"/>
    </row>
    <row r="129" spans="1:25" s="8" customFormat="1" ht="15.75">
      <c r="A129" s="5"/>
      <c r="B129" s="5"/>
      <c r="C129" s="5"/>
      <c r="D129" s="5"/>
      <c r="E129" s="35" t="s">
        <v>358</v>
      </c>
      <c r="F129" s="9" t="s">
        <v>54</v>
      </c>
      <c r="G129" s="29" t="s">
        <v>39</v>
      </c>
      <c r="H129" s="29" t="s">
        <v>39</v>
      </c>
      <c r="I129" s="7">
        <v>2018</v>
      </c>
      <c r="J129" s="7">
        <v>2018</v>
      </c>
      <c r="K129" s="41">
        <f>X129</f>
        <v>12</v>
      </c>
      <c r="L129" s="41">
        <f t="shared" si="10"/>
        <v>12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43">
        <v>0</v>
      </c>
      <c r="U129" s="41">
        <v>0</v>
      </c>
      <c r="V129" s="41">
        <v>12</v>
      </c>
      <c r="W129" s="41">
        <v>0</v>
      </c>
      <c r="X129" s="46">
        <f t="shared" si="11"/>
        <v>12</v>
      </c>
      <c r="Y129" s="5"/>
    </row>
    <row r="130" spans="1:25" s="8" customFormat="1" ht="15.75">
      <c r="A130" s="5"/>
      <c r="B130" s="5"/>
      <c r="C130" s="5"/>
      <c r="D130" s="5"/>
      <c r="E130" s="35" t="s">
        <v>359</v>
      </c>
      <c r="F130" s="9" t="s">
        <v>188</v>
      </c>
      <c r="G130" s="29" t="s">
        <v>39</v>
      </c>
      <c r="H130" s="29" t="s">
        <v>39</v>
      </c>
      <c r="I130" s="7">
        <v>2016</v>
      </c>
      <c r="J130" s="7">
        <v>2017</v>
      </c>
      <c r="K130" s="41">
        <f>X130</f>
        <v>10.799999999999999</v>
      </c>
      <c r="L130" s="41">
        <f t="shared" si="10"/>
        <v>10.799999999999999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43">
        <v>1.6</v>
      </c>
      <c r="U130" s="41">
        <v>9.2</v>
      </c>
      <c r="V130" s="41">
        <v>0</v>
      </c>
      <c r="W130" s="41">
        <v>0</v>
      </c>
      <c r="X130" s="46">
        <f t="shared" si="11"/>
        <v>10.799999999999999</v>
      </c>
      <c r="Y130" s="5"/>
    </row>
    <row r="131" spans="1:25" s="64" customFormat="1" ht="15.75">
      <c r="A131" s="11"/>
      <c r="B131" s="11"/>
      <c r="C131" s="11"/>
      <c r="D131" s="11"/>
      <c r="E131" s="24" t="s">
        <v>88</v>
      </c>
      <c r="F131" s="16" t="s">
        <v>97</v>
      </c>
      <c r="G131" s="24"/>
      <c r="H131" s="24"/>
      <c r="I131" s="15"/>
      <c r="J131" s="15"/>
      <c r="K131" s="42">
        <f>K132+K133+K134</f>
        <v>16.5</v>
      </c>
      <c r="L131" s="42">
        <f>L132+L133+L134</f>
        <v>16.5</v>
      </c>
      <c r="M131" s="42">
        <f>M132+M133+M134</f>
        <v>1.271</v>
      </c>
      <c r="N131" s="15"/>
      <c r="O131" s="15"/>
      <c r="P131" s="15"/>
      <c r="Q131" s="15"/>
      <c r="R131" s="15"/>
      <c r="S131" s="15"/>
      <c r="T131" s="42">
        <f>SUM(T132:T134)</f>
        <v>11.6</v>
      </c>
      <c r="U131" s="42">
        <f>SUM(U132:U134)</f>
        <v>1</v>
      </c>
      <c r="V131" s="42">
        <f>SUM(V132:V134)</f>
        <v>3.4</v>
      </c>
      <c r="W131" s="42">
        <f>SUM(W132:W134)</f>
        <v>0.5</v>
      </c>
      <c r="X131" s="37">
        <f t="shared" si="11"/>
        <v>16.5</v>
      </c>
      <c r="Y131" s="11"/>
    </row>
    <row r="132" spans="1:25" s="8" customFormat="1" ht="15.75">
      <c r="A132" s="5"/>
      <c r="B132" s="5"/>
      <c r="C132" s="5"/>
      <c r="D132" s="5"/>
      <c r="E132" s="35" t="s">
        <v>360</v>
      </c>
      <c r="F132" s="9" t="s">
        <v>54</v>
      </c>
      <c r="G132" s="29" t="s">
        <v>39</v>
      </c>
      <c r="H132" s="29" t="s">
        <v>39</v>
      </c>
      <c r="I132" s="7">
        <v>2015</v>
      </c>
      <c r="J132" s="7">
        <v>2016</v>
      </c>
      <c r="K132" s="41">
        <f>X132</f>
        <v>11.6</v>
      </c>
      <c r="L132" s="41">
        <f t="shared" si="10"/>
        <v>11.6</v>
      </c>
      <c r="M132" s="41">
        <v>1.271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43">
        <v>11.6</v>
      </c>
      <c r="U132" s="41">
        <v>0</v>
      </c>
      <c r="V132" s="41">
        <v>0</v>
      </c>
      <c r="W132" s="41">
        <v>0</v>
      </c>
      <c r="X132" s="46">
        <f t="shared" si="11"/>
        <v>11.6</v>
      </c>
      <c r="Y132" s="5"/>
    </row>
    <row r="133" spans="1:25" s="8" customFormat="1" ht="15.75">
      <c r="A133" s="5"/>
      <c r="B133" s="5"/>
      <c r="C133" s="5"/>
      <c r="D133" s="5"/>
      <c r="E133" s="35" t="s">
        <v>361</v>
      </c>
      <c r="F133" s="9" t="s">
        <v>90</v>
      </c>
      <c r="G133" s="29" t="s">
        <v>39</v>
      </c>
      <c r="H133" s="29" t="s">
        <v>39</v>
      </c>
      <c r="I133" s="7">
        <v>2017</v>
      </c>
      <c r="J133" s="7">
        <v>2018</v>
      </c>
      <c r="K133" s="41">
        <f>X133</f>
        <v>4.4</v>
      </c>
      <c r="L133" s="41">
        <f t="shared" si="10"/>
        <v>4.4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43">
        <v>0</v>
      </c>
      <c r="U133" s="41">
        <v>1</v>
      </c>
      <c r="V133" s="41">
        <v>3.4</v>
      </c>
      <c r="W133" s="41">
        <v>0</v>
      </c>
      <c r="X133" s="46">
        <f t="shared" si="11"/>
        <v>4.4</v>
      </c>
      <c r="Y133" s="5"/>
    </row>
    <row r="134" spans="1:25" s="8" customFormat="1" ht="15.75">
      <c r="A134" s="5"/>
      <c r="B134" s="5"/>
      <c r="C134" s="5"/>
      <c r="D134" s="5"/>
      <c r="E134" s="35" t="s">
        <v>362</v>
      </c>
      <c r="F134" s="9" t="s">
        <v>76</v>
      </c>
      <c r="G134" s="29" t="s">
        <v>39</v>
      </c>
      <c r="H134" s="29" t="s">
        <v>39</v>
      </c>
      <c r="I134" s="7">
        <v>2019</v>
      </c>
      <c r="J134" s="7">
        <v>2019</v>
      </c>
      <c r="K134" s="41">
        <f>X134</f>
        <v>0.5</v>
      </c>
      <c r="L134" s="41">
        <f>K134</f>
        <v>0.5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43">
        <v>0</v>
      </c>
      <c r="U134" s="41">
        <v>0</v>
      </c>
      <c r="V134" s="41">
        <v>0</v>
      </c>
      <c r="W134" s="41">
        <v>0.5</v>
      </c>
      <c r="X134" s="46">
        <f t="shared" si="11"/>
        <v>0.5</v>
      </c>
      <c r="Y134" s="5"/>
    </row>
    <row r="135" spans="1:25" s="64" customFormat="1" ht="15.75">
      <c r="A135" s="11"/>
      <c r="B135" s="11"/>
      <c r="C135" s="11"/>
      <c r="D135" s="11"/>
      <c r="E135" s="24" t="s">
        <v>91</v>
      </c>
      <c r="F135" s="16" t="s">
        <v>96</v>
      </c>
      <c r="G135" s="24"/>
      <c r="H135" s="24"/>
      <c r="I135" s="15"/>
      <c r="J135" s="15"/>
      <c r="K135" s="42">
        <f>SUM(K136:K141)</f>
        <v>33.2</v>
      </c>
      <c r="L135" s="42">
        <f>SUM(L136:L141)</f>
        <v>33.2</v>
      </c>
      <c r="M135" s="42">
        <f>SUM(M136:M141)</f>
        <v>1.271</v>
      </c>
      <c r="N135" s="15"/>
      <c r="O135" s="15"/>
      <c r="P135" s="15"/>
      <c r="Q135" s="15"/>
      <c r="R135" s="15"/>
      <c r="S135" s="15"/>
      <c r="T135" s="42">
        <f>SUM(T136:T141)</f>
        <v>12.299999999999999</v>
      </c>
      <c r="U135" s="42">
        <f>SUM(U136:U141)</f>
        <v>5.749999999999999</v>
      </c>
      <c r="V135" s="42">
        <f>SUM(V136:V141)</f>
        <v>10.65</v>
      </c>
      <c r="W135" s="42">
        <f>SUM(W136:W141)</f>
        <v>4.5</v>
      </c>
      <c r="X135" s="37">
        <f t="shared" si="11"/>
        <v>33.199999999999996</v>
      </c>
      <c r="Y135" s="11"/>
    </row>
    <row r="136" spans="1:25" s="23" customFormat="1" ht="15.75">
      <c r="A136" s="1"/>
      <c r="B136" s="1"/>
      <c r="C136" s="1"/>
      <c r="D136" s="1"/>
      <c r="E136" s="35" t="s">
        <v>363</v>
      </c>
      <c r="F136" s="48" t="s">
        <v>182</v>
      </c>
      <c r="G136" s="29" t="s">
        <v>39</v>
      </c>
      <c r="H136" s="29" t="s">
        <v>39</v>
      </c>
      <c r="I136" s="3">
        <v>2015</v>
      </c>
      <c r="J136" s="3">
        <v>2016</v>
      </c>
      <c r="K136" s="43">
        <f>X136</f>
        <v>11.6</v>
      </c>
      <c r="L136" s="43">
        <f>X136</f>
        <v>11.6</v>
      </c>
      <c r="M136" s="43">
        <v>1.271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43">
        <v>11.6</v>
      </c>
      <c r="U136" s="41">
        <v>0</v>
      </c>
      <c r="V136" s="41">
        <v>0</v>
      </c>
      <c r="W136" s="41">
        <v>0</v>
      </c>
      <c r="X136" s="46">
        <f t="shared" si="11"/>
        <v>11.6</v>
      </c>
      <c r="Y136" s="1"/>
    </row>
    <row r="137" spans="1:25" s="8" customFormat="1" ht="15.75">
      <c r="A137" s="5"/>
      <c r="B137" s="5"/>
      <c r="C137" s="5"/>
      <c r="D137" s="5"/>
      <c r="E137" s="35" t="s">
        <v>364</v>
      </c>
      <c r="F137" s="9" t="s">
        <v>92</v>
      </c>
      <c r="G137" s="29" t="s">
        <v>39</v>
      </c>
      <c r="H137" s="29" t="s">
        <v>39</v>
      </c>
      <c r="I137" s="7">
        <v>2017</v>
      </c>
      <c r="J137" s="7">
        <v>2018</v>
      </c>
      <c r="K137" s="43">
        <f>X137</f>
        <v>5.3999999999999995</v>
      </c>
      <c r="L137" s="43">
        <f>X137</f>
        <v>5.3999999999999995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43">
        <v>0</v>
      </c>
      <c r="U137" s="41">
        <v>0.8</v>
      </c>
      <c r="V137" s="41">
        <v>4.6</v>
      </c>
      <c r="W137" s="41">
        <v>0</v>
      </c>
      <c r="X137" s="46">
        <f>T137+U137+V137+W137</f>
        <v>5.3999999999999995</v>
      </c>
      <c r="Y137" s="5"/>
    </row>
    <row r="138" spans="1:25" s="8" customFormat="1" ht="15.75">
      <c r="A138" s="5"/>
      <c r="B138" s="5"/>
      <c r="C138" s="5"/>
      <c r="D138" s="5"/>
      <c r="E138" s="35" t="s">
        <v>365</v>
      </c>
      <c r="F138" s="9" t="s">
        <v>95</v>
      </c>
      <c r="G138" s="29" t="s">
        <v>39</v>
      </c>
      <c r="H138" s="29" t="s">
        <v>39</v>
      </c>
      <c r="I138" s="7">
        <v>2016</v>
      </c>
      <c r="J138" s="7">
        <v>2019</v>
      </c>
      <c r="K138" s="43">
        <f>X138</f>
        <v>11.1</v>
      </c>
      <c r="L138" s="43">
        <f>X138</f>
        <v>11.1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43">
        <v>0.7</v>
      </c>
      <c r="U138" s="41">
        <v>3.75</v>
      </c>
      <c r="V138" s="41">
        <v>2.75</v>
      </c>
      <c r="W138" s="41">
        <v>3.9</v>
      </c>
      <c r="X138" s="46">
        <f>T138+U138+V138+W138</f>
        <v>11.1</v>
      </c>
      <c r="Y138" s="5"/>
    </row>
    <row r="139" spans="1:25" s="8" customFormat="1" ht="15.75">
      <c r="A139" s="5"/>
      <c r="B139" s="5"/>
      <c r="C139" s="5"/>
      <c r="D139" s="5"/>
      <c r="E139" s="35" t="s">
        <v>366</v>
      </c>
      <c r="F139" s="9" t="s">
        <v>93</v>
      </c>
      <c r="G139" s="29" t="s">
        <v>39</v>
      </c>
      <c r="H139" s="29" t="s">
        <v>39</v>
      </c>
      <c r="I139" s="7">
        <v>2017</v>
      </c>
      <c r="J139" s="7">
        <v>2018</v>
      </c>
      <c r="K139" s="43">
        <f>X139</f>
        <v>2.25</v>
      </c>
      <c r="L139" s="43">
        <f>X139</f>
        <v>2.25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2">
        <v>0</v>
      </c>
      <c r="U139" s="41">
        <v>0.6</v>
      </c>
      <c r="V139" s="41">
        <v>1.65</v>
      </c>
      <c r="W139" s="41">
        <v>0</v>
      </c>
      <c r="X139" s="46">
        <f>T139+U139+V139+W139</f>
        <v>2.25</v>
      </c>
      <c r="Y139" s="5"/>
    </row>
    <row r="140" spans="1:25" s="8" customFormat="1" ht="15.75">
      <c r="A140" s="5"/>
      <c r="B140" s="5"/>
      <c r="C140" s="5"/>
      <c r="D140" s="5"/>
      <c r="E140" s="35" t="s">
        <v>367</v>
      </c>
      <c r="F140" s="9" t="s">
        <v>94</v>
      </c>
      <c r="G140" s="29" t="s">
        <v>39</v>
      </c>
      <c r="H140" s="29" t="s">
        <v>39</v>
      </c>
      <c r="I140" s="7">
        <v>2017</v>
      </c>
      <c r="J140" s="7">
        <v>2018</v>
      </c>
      <c r="K140" s="43">
        <f>X140</f>
        <v>2.25</v>
      </c>
      <c r="L140" s="43">
        <f>X140</f>
        <v>2.25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2">
        <v>0</v>
      </c>
      <c r="U140" s="41">
        <v>0.6</v>
      </c>
      <c r="V140" s="41">
        <v>1.65</v>
      </c>
      <c r="W140" s="41">
        <v>0</v>
      </c>
      <c r="X140" s="46">
        <f>T140+U140+V140+W140</f>
        <v>2.25</v>
      </c>
      <c r="Y140" s="5"/>
    </row>
    <row r="141" spans="1:25" s="8" customFormat="1" ht="15.75">
      <c r="A141" s="5"/>
      <c r="B141" s="5"/>
      <c r="C141" s="5"/>
      <c r="D141" s="5"/>
      <c r="E141" s="35" t="s">
        <v>368</v>
      </c>
      <c r="F141" s="9" t="s">
        <v>61</v>
      </c>
      <c r="G141" s="29" t="s">
        <v>39</v>
      </c>
      <c r="H141" s="29" t="s">
        <v>39</v>
      </c>
      <c r="I141" s="7">
        <v>2019</v>
      </c>
      <c r="J141" s="7">
        <v>2019</v>
      </c>
      <c r="K141" s="43">
        <f>X141</f>
        <v>0.6</v>
      </c>
      <c r="L141" s="43">
        <f>X141</f>
        <v>0.6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2">
        <v>0</v>
      </c>
      <c r="U141" s="41">
        <v>0</v>
      </c>
      <c r="V141" s="41">
        <v>0</v>
      </c>
      <c r="W141" s="41">
        <v>0.6</v>
      </c>
      <c r="X141" s="46">
        <f>T141+U141+V141+W141</f>
        <v>0.6</v>
      </c>
      <c r="Y141" s="5"/>
    </row>
    <row r="142" spans="1:25" s="61" customFormat="1" ht="15.75">
      <c r="A142" s="54"/>
      <c r="B142" s="54"/>
      <c r="C142" s="54"/>
      <c r="D142" s="54"/>
      <c r="E142" s="55" t="s">
        <v>22</v>
      </c>
      <c r="F142" s="56" t="s">
        <v>23</v>
      </c>
      <c r="G142" s="55"/>
      <c r="H142" s="57"/>
      <c r="I142" s="58"/>
      <c r="J142" s="58"/>
      <c r="K142" s="59">
        <f>K143</f>
        <v>11.2</v>
      </c>
      <c r="L142" s="59">
        <f>L143</f>
        <v>11.2</v>
      </c>
      <c r="M142" s="59">
        <f>M143</f>
        <v>12.712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60">
        <v>0</v>
      </c>
      <c r="T142" s="59">
        <f>T143</f>
        <v>11.2</v>
      </c>
      <c r="U142" s="59">
        <v>0</v>
      </c>
      <c r="V142" s="59">
        <v>0</v>
      </c>
      <c r="W142" s="59">
        <v>0</v>
      </c>
      <c r="X142" s="45">
        <f aca="true" t="shared" si="14" ref="X142:X162">T142+U142+V142+W142</f>
        <v>11.2</v>
      </c>
      <c r="Y142" s="54"/>
    </row>
    <row r="143" spans="1:25" s="23" customFormat="1" ht="15.75">
      <c r="A143" s="1"/>
      <c r="B143" s="1"/>
      <c r="C143" s="1"/>
      <c r="D143" s="1"/>
      <c r="E143" s="35" t="s">
        <v>184</v>
      </c>
      <c r="F143" s="22" t="s">
        <v>183</v>
      </c>
      <c r="G143" s="35" t="s">
        <v>39</v>
      </c>
      <c r="H143" s="35" t="s">
        <v>39</v>
      </c>
      <c r="I143" s="3">
        <v>2016</v>
      </c>
      <c r="J143" s="3">
        <v>2016</v>
      </c>
      <c r="K143" s="43">
        <f>X143</f>
        <v>11.2</v>
      </c>
      <c r="L143" s="43">
        <v>11.2</v>
      </c>
      <c r="M143" s="43">
        <v>12.712</v>
      </c>
      <c r="N143" s="3"/>
      <c r="O143" s="3"/>
      <c r="P143" s="3"/>
      <c r="Q143" s="3"/>
      <c r="R143" s="3"/>
      <c r="S143" s="49"/>
      <c r="T143" s="43">
        <v>11.2</v>
      </c>
      <c r="U143" s="43">
        <v>0</v>
      </c>
      <c r="V143" s="43">
        <v>0</v>
      </c>
      <c r="W143" s="43">
        <v>0</v>
      </c>
      <c r="X143" s="46">
        <f t="shared" si="14"/>
        <v>11.2</v>
      </c>
      <c r="Y143" s="1"/>
    </row>
    <row r="144" spans="1:25" s="61" customFormat="1" ht="47.25">
      <c r="A144" s="54"/>
      <c r="B144" s="54"/>
      <c r="C144" s="54"/>
      <c r="D144" s="54"/>
      <c r="E144" s="55" t="s">
        <v>24</v>
      </c>
      <c r="F144" s="56" t="s">
        <v>25</v>
      </c>
      <c r="G144" s="55" t="s">
        <v>161</v>
      </c>
      <c r="H144" s="57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60">
        <v>0</v>
      </c>
      <c r="T144" s="59">
        <v>0</v>
      </c>
      <c r="U144" s="59">
        <v>0</v>
      </c>
      <c r="V144" s="59">
        <v>0</v>
      </c>
      <c r="W144" s="59">
        <v>0</v>
      </c>
      <c r="X144" s="45">
        <f t="shared" si="14"/>
        <v>0</v>
      </c>
      <c r="Y144" s="54"/>
    </row>
    <row r="145" spans="1:25" s="61" customFormat="1" ht="15.75">
      <c r="A145" s="54"/>
      <c r="B145" s="54"/>
      <c r="C145" s="54"/>
      <c r="D145" s="54"/>
      <c r="E145" s="55" t="s">
        <v>26</v>
      </c>
      <c r="F145" s="56" t="s">
        <v>27</v>
      </c>
      <c r="G145" s="55" t="s">
        <v>161</v>
      </c>
      <c r="H145" s="57">
        <v>0</v>
      </c>
      <c r="I145" s="59"/>
      <c r="J145" s="59"/>
      <c r="K145" s="59">
        <f>K146+K153+K158</f>
        <v>358.031</v>
      </c>
      <c r="L145" s="59">
        <f>L146+L153+L158</f>
        <v>358.031</v>
      </c>
      <c r="M145" s="59">
        <f>M146+M153+M158</f>
        <v>32.611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60">
        <v>0</v>
      </c>
      <c r="T145" s="59">
        <f>T146+T153+T158</f>
        <v>274.031</v>
      </c>
      <c r="U145" s="59">
        <f>U146+U153+U158</f>
        <v>44</v>
      </c>
      <c r="V145" s="59">
        <f>V146+V153+V158</f>
        <v>19</v>
      </c>
      <c r="W145" s="59">
        <f>W146+W153+W158</f>
        <v>21</v>
      </c>
      <c r="X145" s="45">
        <f t="shared" si="14"/>
        <v>358.031</v>
      </c>
      <c r="Y145" s="54"/>
    </row>
    <row r="146" spans="1:25" s="64" customFormat="1" ht="15.75">
      <c r="A146" s="11"/>
      <c r="B146" s="11"/>
      <c r="C146" s="11"/>
      <c r="D146" s="11"/>
      <c r="E146" s="26" t="s">
        <v>129</v>
      </c>
      <c r="F146" s="62" t="s">
        <v>139</v>
      </c>
      <c r="G146" s="26" t="s">
        <v>39</v>
      </c>
      <c r="H146" s="26" t="s">
        <v>39</v>
      </c>
      <c r="I146" s="32"/>
      <c r="J146" s="32"/>
      <c r="K146" s="63">
        <f>K147+K148+K149+K150+K151+K152</f>
        <v>72</v>
      </c>
      <c r="L146" s="63">
        <f>L147+L148+L149+L150+L151+L152</f>
        <v>72</v>
      </c>
      <c r="M146" s="63">
        <f>M147+M148+M149+M150+M151+M152</f>
        <v>24.136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63">
        <v>15</v>
      </c>
      <c r="U146" s="63">
        <v>17</v>
      </c>
      <c r="V146" s="63">
        <v>19</v>
      </c>
      <c r="W146" s="63">
        <v>21</v>
      </c>
      <c r="X146" s="37">
        <f t="shared" si="14"/>
        <v>72</v>
      </c>
      <c r="Y146" s="11"/>
    </row>
    <row r="147" spans="1:25" s="23" customFormat="1" ht="31.5">
      <c r="A147" s="1"/>
      <c r="B147" s="1"/>
      <c r="C147" s="1"/>
      <c r="D147" s="1"/>
      <c r="E147" s="35" t="s">
        <v>369</v>
      </c>
      <c r="F147" s="22" t="s">
        <v>380</v>
      </c>
      <c r="G147" s="29" t="s">
        <v>39</v>
      </c>
      <c r="H147" s="29" t="s">
        <v>39</v>
      </c>
      <c r="I147" s="3">
        <v>2016</v>
      </c>
      <c r="J147" s="3">
        <v>2019</v>
      </c>
      <c r="K147" s="41">
        <f>X147</f>
        <v>23.6</v>
      </c>
      <c r="L147" s="41">
        <f>K147</f>
        <v>23.6</v>
      </c>
      <c r="M147" s="41">
        <v>15.718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43">
        <v>6.5</v>
      </c>
      <c r="U147" s="43">
        <f>U146*0.3</f>
        <v>5.1</v>
      </c>
      <c r="V147" s="43">
        <f>V146*0.3</f>
        <v>5.7</v>
      </c>
      <c r="W147" s="43">
        <f>W146*0.3</f>
        <v>6.3</v>
      </c>
      <c r="X147" s="46">
        <f t="shared" si="14"/>
        <v>23.6</v>
      </c>
      <c r="Y147" s="1"/>
    </row>
    <row r="148" spans="1:25" s="23" customFormat="1" ht="30.75" customHeight="1">
      <c r="A148" s="1"/>
      <c r="B148" s="1"/>
      <c r="C148" s="1"/>
      <c r="D148" s="1"/>
      <c r="E148" s="35" t="s">
        <v>370</v>
      </c>
      <c r="F148" s="22" t="s">
        <v>381</v>
      </c>
      <c r="G148" s="29" t="s">
        <v>39</v>
      </c>
      <c r="H148" s="29" t="s">
        <v>39</v>
      </c>
      <c r="I148" s="3">
        <v>2016</v>
      </c>
      <c r="J148" s="3">
        <v>2019</v>
      </c>
      <c r="K148" s="41">
        <f>X148</f>
        <v>14.400000000000002</v>
      </c>
      <c r="L148" s="41">
        <f>K148</f>
        <v>14.400000000000002</v>
      </c>
      <c r="M148" s="41">
        <v>7.136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43">
        <f>T146*0.2</f>
        <v>3</v>
      </c>
      <c r="U148" s="43">
        <f>U146*0.2</f>
        <v>3.4000000000000004</v>
      </c>
      <c r="V148" s="43">
        <f>V146*0.2</f>
        <v>3.8000000000000003</v>
      </c>
      <c r="W148" s="43">
        <f>W146*0.2</f>
        <v>4.2</v>
      </c>
      <c r="X148" s="46">
        <f t="shared" si="14"/>
        <v>14.400000000000002</v>
      </c>
      <c r="Y148" s="1"/>
    </row>
    <row r="149" spans="1:25" s="23" customFormat="1" ht="31.5">
      <c r="A149" s="1"/>
      <c r="B149" s="1"/>
      <c r="C149" s="1"/>
      <c r="D149" s="1"/>
      <c r="E149" s="35" t="s">
        <v>371</v>
      </c>
      <c r="F149" s="22" t="s">
        <v>385</v>
      </c>
      <c r="G149" s="29" t="s">
        <v>39</v>
      </c>
      <c r="H149" s="29" t="s">
        <v>39</v>
      </c>
      <c r="I149" s="3">
        <v>2016</v>
      </c>
      <c r="J149" s="3">
        <v>2019</v>
      </c>
      <c r="K149" s="41">
        <f>X149</f>
        <v>7.200000000000001</v>
      </c>
      <c r="L149" s="41">
        <f>K149</f>
        <v>7.200000000000001</v>
      </c>
      <c r="M149" s="41">
        <v>0.203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43">
        <f>T146*0.1</f>
        <v>1.5</v>
      </c>
      <c r="U149" s="43">
        <f>U146*0.1</f>
        <v>1.7000000000000002</v>
      </c>
      <c r="V149" s="43">
        <f>V146*0.1</f>
        <v>1.9000000000000001</v>
      </c>
      <c r="W149" s="43">
        <f>W146*0.1</f>
        <v>2.1</v>
      </c>
      <c r="X149" s="46">
        <f t="shared" si="14"/>
        <v>7.200000000000001</v>
      </c>
      <c r="Y149" s="1"/>
    </row>
    <row r="150" spans="1:25" s="23" customFormat="1" ht="15.75">
      <c r="A150" s="1"/>
      <c r="B150" s="1"/>
      <c r="C150" s="1"/>
      <c r="D150" s="1"/>
      <c r="E150" s="35" t="s">
        <v>372</v>
      </c>
      <c r="F150" s="22" t="s">
        <v>382</v>
      </c>
      <c r="G150" s="29" t="s">
        <v>39</v>
      </c>
      <c r="H150" s="29" t="s">
        <v>39</v>
      </c>
      <c r="I150" s="3">
        <v>2017</v>
      </c>
      <c r="J150" s="3">
        <v>2019</v>
      </c>
      <c r="K150" s="41">
        <f>X150</f>
        <v>2.3499999999999996</v>
      </c>
      <c r="L150" s="41">
        <f>K150</f>
        <v>2.3499999999999996</v>
      </c>
      <c r="M150" s="41">
        <v>0.314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43">
        <v>0</v>
      </c>
      <c r="U150" s="43">
        <v>0.85</v>
      </c>
      <c r="V150" s="43">
        <v>0.95</v>
      </c>
      <c r="W150" s="43">
        <v>0.55</v>
      </c>
      <c r="X150" s="46">
        <f t="shared" si="14"/>
        <v>2.3499999999999996</v>
      </c>
      <c r="Y150" s="1"/>
    </row>
    <row r="151" spans="1:25" s="23" customFormat="1" ht="47.25">
      <c r="A151" s="1"/>
      <c r="B151" s="1"/>
      <c r="C151" s="1"/>
      <c r="D151" s="1"/>
      <c r="E151" s="35" t="s">
        <v>373</v>
      </c>
      <c r="F151" s="22" t="s">
        <v>383</v>
      </c>
      <c r="G151" s="29" t="s">
        <v>39</v>
      </c>
      <c r="H151" s="29" t="s">
        <v>39</v>
      </c>
      <c r="I151" s="3">
        <v>2016</v>
      </c>
      <c r="J151" s="3">
        <v>2019</v>
      </c>
      <c r="K151" s="41">
        <f>X151</f>
        <v>4.85</v>
      </c>
      <c r="L151" s="41">
        <f>K151</f>
        <v>4.85</v>
      </c>
      <c r="M151" s="41">
        <v>0.765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43">
        <v>1.5</v>
      </c>
      <c r="U151" s="43">
        <v>0.85</v>
      </c>
      <c r="V151" s="43">
        <v>0.95</v>
      </c>
      <c r="W151" s="43">
        <v>1.55</v>
      </c>
      <c r="X151" s="46">
        <f t="shared" si="14"/>
        <v>4.85</v>
      </c>
      <c r="Y151" s="1"/>
    </row>
    <row r="152" spans="1:25" s="23" customFormat="1" ht="31.5">
      <c r="A152" s="1"/>
      <c r="B152" s="1"/>
      <c r="C152" s="1"/>
      <c r="D152" s="1"/>
      <c r="E152" s="35" t="s">
        <v>374</v>
      </c>
      <c r="F152" s="22" t="s">
        <v>384</v>
      </c>
      <c r="G152" s="29" t="s">
        <v>39</v>
      </c>
      <c r="H152" s="29" t="s">
        <v>39</v>
      </c>
      <c r="I152" s="3">
        <v>2016</v>
      </c>
      <c r="J152" s="3">
        <v>2019</v>
      </c>
      <c r="K152" s="41">
        <f>X152</f>
        <v>19.6</v>
      </c>
      <c r="L152" s="41">
        <f>K152</f>
        <v>19.6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43">
        <v>2.5</v>
      </c>
      <c r="U152" s="43">
        <f>U146*0.3</f>
        <v>5.1</v>
      </c>
      <c r="V152" s="43">
        <f>V146*0.3</f>
        <v>5.7</v>
      </c>
      <c r="W152" s="43">
        <f>W146*0.3</f>
        <v>6.3</v>
      </c>
      <c r="X152" s="46">
        <f t="shared" si="14"/>
        <v>19.6</v>
      </c>
      <c r="Y152" s="1"/>
    </row>
    <row r="153" spans="1:25" s="64" customFormat="1" ht="31.5">
      <c r="A153" s="11"/>
      <c r="B153" s="11"/>
      <c r="C153" s="11"/>
      <c r="D153" s="11"/>
      <c r="E153" s="26" t="s">
        <v>130</v>
      </c>
      <c r="F153" s="62" t="s">
        <v>128</v>
      </c>
      <c r="G153" s="26" t="s">
        <v>39</v>
      </c>
      <c r="H153" s="26" t="s">
        <v>39</v>
      </c>
      <c r="I153" s="32"/>
      <c r="J153" s="32"/>
      <c r="K153" s="63">
        <f>K154+K155+K156+K157</f>
        <v>112.711</v>
      </c>
      <c r="L153" s="63">
        <f>L154+L155+L156+L157</f>
        <v>112.711</v>
      </c>
      <c r="M153" s="63">
        <f>M154+M155+M156+M157</f>
        <v>0</v>
      </c>
      <c r="N153" s="63">
        <f aca="true" t="shared" si="15" ref="N153:S153">N154+N155+N156</f>
        <v>0</v>
      </c>
      <c r="O153" s="63">
        <f t="shared" si="15"/>
        <v>0</v>
      </c>
      <c r="P153" s="63">
        <f t="shared" si="15"/>
        <v>0</v>
      </c>
      <c r="Q153" s="63">
        <f t="shared" si="15"/>
        <v>0</v>
      </c>
      <c r="R153" s="63">
        <f t="shared" si="15"/>
        <v>0</v>
      </c>
      <c r="S153" s="63">
        <f t="shared" si="15"/>
        <v>0</v>
      </c>
      <c r="T153" s="42">
        <f>T154+T155+T156+T157</f>
        <v>112.711</v>
      </c>
      <c r="U153" s="42">
        <f>U154+U155+U156</f>
        <v>0</v>
      </c>
      <c r="V153" s="42">
        <f>V154+V155+V156</f>
        <v>0</v>
      </c>
      <c r="W153" s="42">
        <f>W154+W155+W156</f>
        <v>0</v>
      </c>
      <c r="X153" s="37">
        <f t="shared" si="14"/>
        <v>112.711</v>
      </c>
      <c r="Y153" s="11"/>
    </row>
    <row r="154" spans="1:25" s="23" customFormat="1" ht="31.5">
      <c r="A154" s="1"/>
      <c r="B154" s="1"/>
      <c r="C154" s="1"/>
      <c r="D154" s="1"/>
      <c r="E154" s="35" t="s">
        <v>375</v>
      </c>
      <c r="F154" s="22" t="s">
        <v>156</v>
      </c>
      <c r="G154" s="29" t="s">
        <v>39</v>
      </c>
      <c r="H154" s="29" t="s">
        <v>39</v>
      </c>
      <c r="I154" s="3">
        <v>2016</v>
      </c>
      <c r="J154" s="3">
        <v>2016</v>
      </c>
      <c r="K154" s="41">
        <f>X154</f>
        <v>35</v>
      </c>
      <c r="L154" s="41">
        <f>K154</f>
        <v>35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43">
        <v>35</v>
      </c>
      <c r="U154" s="43">
        <v>0</v>
      </c>
      <c r="V154" s="43">
        <v>0</v>
      </c>
      <c r="W154" s="43">
        <v>0</v>
      </c>
      <c r="X154" s="46">
        <f t="shared" si="14"/>
        <v>35</v>
      </c>
      <c r="Y154" s="1"/>
    </row>
    <row r="155" spans="1:25" s="23" customFormat="1" ht="31.5">
      <c r="A155" s="1"/>
      <c r="B155" s="1"/>
      <c r="C155" s="1"/>
      <c r="D155" s="1"/>
      <c r="E155" s="35" t="s">
        <v>376</v>
      </c>
      <c r="F155" s="22" t="s">
        <v>157</v>
      </c>
      <c r="G155" s="29" t="s">
        <v>39</v>
      </c>
      <c r="H155" s="29" t="s">
        <v>39</v>
      </c>
      <c r="I155" s="3">
        <v>2016</v>
      </c>
      <c r="J155" s="3">
        <v>2016</v>
      </c>
      <c r="K155" s="41">
        <f>X155</f>
        <v>26</v>
      </c>
      <c r="L155" s="41">
        <f>K155</f>
        <v>26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43">
        <v>26</v>
      </c>
      <c r="U155" s="43">
        <v>0</v>
      </c>
      <c r="V155" s="43">
        <v>0</v>
      </c>
      <c r="W155" s="43">
        <v>0</v>
      </c>
      <c r="X155" s="46">
        <f t="shared" si="14"/>
        <v>26</v>
      </c>
      <c r="Y155" s="1"/>
    </row>
    <row r="156" spans="1:25" s="23" customFormat="1" ht="47.25">
      <c r="A156" s="1"/>
      <c r="B156" s="1"/>
      <c r="C156" s="1"/>
      <c r="D156" s="1"/>
      <c r="E156" s="35" t="s">
        <v>377</v>
      </c>
      <c r="F156" s="22" t="s">
        <v>158</v>
      </c>
      <c r="G156" s="29" t="s">
        <v>39</v>
      </c>
      <c r="H156" s="29" t="s">
        <v>39</v>
      </c>
      <c r="I156" s="3">
        <v>2016</v>
      </c>
      <c r="J156" s="3">
        <v>2016</v>
      </c>
      <c r="K156" s="41">
        <f>X156</f>
        <v>40</v>
      </c>
      <c r="L156" s="41">
        <f>K156</f>
        <v>40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43">
        <v>40</v>
      </c>
      <c r="U156" s="43">
        <v>0</v>
      </c>
      <c r="V156" s="43">
        <v>0</v>
      </c>
      <c r="W156" s="43">
        <v>0</v>
      </c>
      <c r="X156" s="46">
        <f t="shared" si="14"/>
        <v>40</v>
      </c>
      <c r="Y156" s="1"/>
    </row>
    <row r="157" spans="1:25" s="23" customFormat="1" ht="31.5">
      <c r="A157" s="1"/>
      <c r="B157" s="1"/>
      <c r="C157" s="1"/>
      <c r="D157" s="1"/>
      <c r="E157" s="35" t="s">
        <v>378</v>
      </c>
      <c r="F157" s="22" t="s">
        <v>181</v>
      </c>
      <c r="G157" s="29" t="s">
        <v>185</v>
      </c>
      <c r="H157" s="29" t="s">
        <v>39</v>
      </c>
      <c r="I157" s="3">
        <v>2016</v>
      </c>
      <c r="J157" s="3">
        <v>2016</v>
      </c>
      <c r="K157" s="41">
        <v>11.711</v>
      </c>
      <c r="L157" s="41">
        <f>X157</f>
        <v>11.711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43">
        <v>11.711</v>
      </c>
      <c r="U157" s="43">
        <v>0</v>
      </c>
      <c r="V157" s="43">
        <v>0</v>
      </c>
      <c r="W157" s="43">
        <v>0</v>
      </c>
      <c r="X157" s="46">
        <f t="shared" si="14"/>
        <v>11.711</v>
      </c>
      <c r="Y157" s="1"/>
    </row>
    <row r="158" spans="1:25" s="64" customFormat="1" ht="31.5">
      <c r="A158" s="11"/>
      <c r="B158" s="11"/>
      <c r="C158" s="11"/>
      <c r="D158" s="11"/>
      <c r="E158" s="26" t="s">
        <v>131</v>
      </c>
      <c r="F158" s="62" t="s">
        <v>138</v>
      </c>
      <c r="G158" s="26" t="s">
        <v>39</v>
      </c>
      <c r="H158" s="26" t="s">
        <v>39</v>
      </c>
      <c r="I158" s="32">
        <v>2016</v>
      </c>
      <c r="J158" s="32">
        <v>2017</v>
      </c>
      <c r="K158" s="63">
        <f>X158</f>
        <v>173.32</v>
      </c>
      <c r="L158" s="63">
        <f>K158</f>
        <v>173.32</v>
      </c>
      <c r="M158" s="63">
        <v>8.475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9">
        <v>146.32</v>
      </c>
      <c r="U158" s="39">
        <v>27</v>
      </c>
      <c r="V158" s="42">
        <v>0</v>
      </c>
      <c r="W158" s="42">
        <v>0</v>
      </c>
      <c r="X158" s="37">
        <f t="shared" si="14"/>
        <v>173.32</v>
      </c>
      <c r="Y158" s="11"/>
    </row>
    <row r="159" spans="1:25" s="61" customFormat="1" ht="15.75">
      <c r="A159" s="54"/>
      <c r="B159" s="54"/>
      <c r="C159" s="54"/>
      <c r="D159" s="54"/>
      <c r="E159" s="55" t="s">
        <v>28</v>
      </c>
      <c r="F159" s="56" t="s">
        <v>29</v>
      </c>
      <c r="G159" s="55"/>
      <c r="H159" s="57">
        <v>0</v>
      </c>
      <c r="I159" s="58">
        <v>2015</v>
      </c>
      <c r="J159" s="58">
        <v>2016</v>
      </c>
      <c r="K159" s="59">
        <f>K160+K161</f>
        <v>724.921</v>
      </c>
      <c r="L159" s="59">
        <f>L160+L161</f>
        <v>450</v>
      </c>
      <c r="M159" s="59">
        <f>M160+M161</f>
        <v>274.921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60">
        <v>0</v>
      </c>
      <c r="T159" s="59">
        <f>T161</f>
        <v>450</v>
      </c>
      <c r="U159" s="59">
        <f>U161</f>
        <v>0</v>
      </c>
      <c r="V159" s="59">
        <f>V161</f>
        <v>0</v>
      </c>
      <c r="W159" s="59">
        <f>W161</f>
        <v>0</v>
      </c>
      <c r="X159" s="45">
        <f t="shared" si="14"/>
        <v>450</v>
      </c>
      <c r="Y159" s="54"/>
    </row>
    <row r="160" spans="1:25" s="61" customFormat="1" ht="31.5">
      <c r="A160" s="54"/>
      <c r="B160" s="54"/>
      <c r="C160" s="54"/>
      <c r="D160" s="54"/>
      <c r="E160" s="55" t="s">
        <v>30</v>
      </c>
      <c r="F160" s="56" t="s">
        <v>19</v>
      </c>
      <c r="G160" s="55"/>
      <c r="H160" s="57">
        <v>0</v>
      </c>
      <c r="I160" s="58"/>
      <c r="J160" s="58"/>
      <c r="K160" s="59">
        <v>0</v>
      </c>
      <c r="L160" s="59">
        <v>0</v>
      </c>
      <c r="M160" s="58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v>0</v>
      </c>
      <c r="S160" s="60">
        <v>0</v>
      </c>
      <c r="T160" s="59">
        <v>0</v>
      </c>
      <c r="U160" s="59">
        <v>0</v>
      </c>
      <c r="V160" s="59">
        <v>0</v>
      </c>
      <c r="W160" s="59">
        <v>0</v>
      </c>
      <c r="X160" s="45">
        <f t="shared" si="14"/>
        <v>0</v>
      </c>
      <c r="Y160" s="54"/>
    </row>
    <row r="161" spans="1:25" s="61" customFormat="1" ht="15.75">
      <c r="A161" s="54"/>
      <c r="B161" s="54"/>
      <c r="C161" s="54"/>
      <c r="D161" s="54"/>
      <c r="E161" s="55" t="s">
        <v>31</v>
      </c>
      <c r="F161" s="56" t="s">
        <v>32</v>
      </c>
      <c r="G161" s="55"/>
      <c r="H161" s="57">
        <v>0</v>
      </c>
      <c r="I161" s="58">
        <v>2015</v>
      </c>
      <c r="J161" s="58">
        <v>2016</v>
      </c>
      <c r="K161" s="59">
        <f>K162</f>
        <v>724.921</v>
      </c>
      <c r="L161" s="59">
        <f>L162</f>
        <v>450</v>
      </c>
      <c r="M161" s="59">
        <f>M162</f>
        <v>274.921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  <c r="S161" s="60">
        <v>0</v>
      </c>
      <c r="T161" s="59">
        <f>T162</f>
        <v>450</v>
      </c>
      <c r="U161" s="59">
        <v>0</v>
      </c>
      <c r="V161" s="59">
        <v>0</v>
      </c>
      <c r="W161" s="59">
        <v>0</v>
      </c>
      <c r="X161" s="45">
        <f t="shared" si="14"/>
        <v>450</v>
      </c>
      <c r="Y161" s="54"/>
    </row>
    <row r="162" spans="5:24" s="20" customFormat="1" ht="23.25" customHeight="1">
      <c r="E162" s="149" t="s">
        <v>379</v>
      </c>
      <c r="F162" s="66" t="s">
        <v>160</v>
      </c>
      <c r="G162" s="35" t="s">
        <v>186</v>
      </c>
      <c r="H162" s="35" t="s">
        <v>39</v>
      </c>
      <c r="I162" s="3">
        <v>2015</v>
      </c>
      <c r="J162" s="3">
        <v>2016</v>
      </c>
      <c r="K162" s="70">
        <v>724.921</v>
      </c>
      <c r="L162" s="70">
        <v>450</v>
      </c>
      <c r="M162" s="67">
        <v>274.921</v>
      </c>
      <c r="N162" s="67">
        <v>0</v>
      </c>
      <c r="O162" s="67">
        <v>250</v>
      </c>
      <c r="P162" s="3">
        <v>0</v>
      </c>
      <c r="Q162" s="3">
        <v>0</v>
      </c>
      <c r="R162" s="3">
        <v>0</v>
      </c>
      <c r="S162" s="3">
        <v>0</v>
      </c>
      <c r="T162" s="68">
        <v>450</v>
      </c>
      <c r="U162" s="43">
        <v>0</v>
      </c>
      <c r="V162" s="43">
        <v>0</v>
      </c>
      <c r="W162" s="43">
        <v>0</v>
      </c>
      <c r="X162" s="46">
        <f t="shared" si="14"/>
        <v>450</v>
      </c>
    </row>
    <row r="163" spans="1:48" ht="15.75">
      <c r="A163" s="2"/>
      <c r="B163" s="2"/>
      <c r="C163" s="2"/>
      <c r="D163" s="2"/>
      <c r="E163" s="257"/>
      <c r="F163" s="258" t="s">
        <v>459</v>
      </c>
      <c r="G163" s="258"/>
      <c r="H163" s="259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60"/>
      <c r="AV163" s="2"/>
    </row>
    <row r="164" spans="1:48" ht="32.25" thickBot="1">
      <c r="A164" s="2"/>
      <c r="B164" s="2"/>
      <c r="C164" s="2"/>
      <c r="D164" s="2"/>
      <c r="E164" s="261"/>
      <c r="F164" s="262" t="s">
        <v>460</v>
      </c>
      <c r="G164" s="266"/>
      <c r="H164" s="267"/>
      <c r="I164" s="268"/>
      <c r="J164" s="268"/>
      <c r="K164" s="269"/>
      <c r="L164" s="269"/>
      <c r="M164" s="270"/>
      <c r="N164" s="270"/>
      <c r="O164" s="269"/>
      <c r="P164" s="269"/>
      <c r="Q164" s="269"/>
      <c r="R164" s="269"/>
      <c r="S164" s="269"/>
      <c r="T164" s="273">
        <f>T165</f>
        <v>83.49</v>
      </c>
      <c r="U164" s="273">
        <f>U165</f>
        <v>112.012</v>
      </c>
      <c r="V164" s="273">
        <f>V165</f>
        <v>63.236</v>
      </c>
      <c r="W164" s="273">
        <f>W165</f>
        <v>20.659</v>
      </c>
      <c r="X164" s="273">
        <f>X165</f>
        <v>279.397</v>
      </c>
      <c r="Y164" s="263"/>
      <c r="Z164" s="263"/>
      <c r="AA164" s="263"/>
      <c r="AB164" s="263"/>
      <c r="AC164" s="263"/>
      <c r="AD164" s="263"/>
      <c r="AE164" s="263"/>
      <c r="AF164" s="263"/>
      <c r="AG164" s="263"/>
      <c r="AH164" s="263"/>
      <c r="AI164" s="263"/>
      <c r="AJ164" s="263"/>
      <c r="AK164" s="263"/>
      <c r="AL164" s="264">
        <v>0</v>
      </c>
      <c r="AM164" s="264">
        <v>0</v>
      </c>
      <c r="AN164" s="264">
        <v>0</v>
      </c>
      <c r="AO164" s="264">
        <v>0</v>
      </c>
      <c r="AP164" s="263"/>
      <c r="AQ164" s="263"/>
      <c r="AR164" s="263"/>
      <c r="AS164" s="263"/>
      <c r="AT164" s="263"/>
      <c r="AU164" s="265">
        <v>0</v>
      </c>
      <c r="AV164" s="2"/>
    </row>
    <row r="165" spans="5:24" s="271" customFormat="1" ht="15.75">
      <c r="E165" s="272">
        <v>1</v>
      </c>
      <c r="F165" s="66" t="s">
        <v>160</v>
      </c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275">
        <v>83.49</v>
      </c>
      <c r="U165" s="276">
        <v>112.012</v>
      </c>
      <c r="V165" s="276">
        <v>63.236</v>
      </c>
      <c r="W165" s="276">
        <v>20.659</v>
      </c>
      <c r="X165" s="274">
        <f>T165+U165+V165+W165</f>
        <v>279.397</v>
      </c>
    </row>
  </sheetData>
  <sheetProtection/>
  <mergeCells count="11">
    <mergeCell ref="T1:X1"/>
    <mergeCell ref="I1:I3"/>
    <mergeCell ref="E1:E3"/>
    <mergeCell ref="F1:F3"/>
    <mergeCell ref="G1:G2"/>
    <mergeCell ref="H1:H2"/>
    <mergeCell ref="J1:J3"/>
    <mergeCell ref="K1:K2"/>
    <mergeCell ref="L1:L2"/>
    <mergeCell ref="M1:M2"/>
    <mergeCell ref="N1:S1"/>
  </mergeCells>
  <printOptions/>
  <pageMargins left="0.11811023622047245" right="0.11811023622047245" top="0.15748031496062992" bottom="0.15748031496062992" header="0.31496062992125984" footer="0.31496062992125984"/>
  <pageSetup fitToHeight="5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8"/>
  <sheetViews>
    <sheetView showGridLines="0" view="pageBreakPreview" zoomScale="80" zoomScaleNormal="55" zoomScaleSheetLayoutView="80" zoomScalePageLayoutView="0" workbookViewId="0" topLeftCell="B1">
      <selection activeCell="D168" sqref="D168"/>
    </sheetView>
  </sheetViews>
  <sheetFormatPr defaultColWidth="9.140625" defaultRowHeight="15"/>
  <cols>
    <col min="1" max="1" width="9.140625" style="0" hidden="1" customWidth="1"/>
    <col min="2" max="2" width="9.421875" style="0" customWidth="1"/>
    <col min="3" max="3" width="8.7109375" style="0" hidden="1" customWidth="1"/>
    <col min="4" max="4" width="61.421875" style="172" customWidth="1"/>
    <col min="5" max="5" width="17.421875" style="0" customWidth="1"/>
    <col min="6" max="6" width="5.00390625" style="0" bestFit="1" customWidth="1"/>
    <col min="7" max="7" width="5.8515625" style="0" bestFit="1" customWidth="1"/>
    <col min="8" max="8" width="6.7109375" style="0" bestFit="1" customWidth="1"/>
    <col min="9" max="9" width="37.28125" style="0" customWidth="1"/>
    <col min="10" max="10" width="31.140625" style="0" customWidth="1"/>
    <col min="11" max="11" width="34.57421875" style="0" customWidth="1"/>
    <col min="12" max="12" width="31.421875" style="0" customWidth="1"/>
    <col min="13" max="13" width="30.00390625" style="0" customWidth="1"/>
    <col min="14" max="14" width="6.7109375" style="0" bestFit="1" customWidth="1"/>
    <col min="15" max="15" width="5.00390625" style="0" bestFit="1" customWidth="1"/>
    <col min="16" max="16" width="7.28125" style="0" customWidth="1"/>
    <col min="17" max="17" width="6.7109375" style="0" bestFit="1" customWidth="1"/>
    <col min="18" max="19" width="11.421875" style="0" bestFit="1" customWidth="1"/>
    <col min="20" max="22" width="9.7109375" style="0" customWidth="1"/>
    <col min="23" max="24" width="9.7109375" style="0" hidden="1" customWidth="1"/>
    <col min="25" max="25" width="9.7109375" style="0" customWidth="1"/>
    <col min="26" max="26" width="1.7109375" style="0" customWidth="1"/>
  </cols>
  <sheetData>
    <row r="1" spans="1:26" ht="23.25">
      <c r="A1" s="164"/>
      <c r="B1" s="170"/>
      <c r="C1" s="170"/>
      <c r="D1" s="171"/>
      <c r="E1" s="80"/>
      <c r="F1" s="80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218"/>
      <c r="T1" s="218"/>
      <c r="U1" s="218"/>
      <c r="V1" s="218"/>
      <c r="W1" s="218"/>
      <c r="X1" s="218"/>
      <c r="Y1" s="152" t="s">
        <v>407</v>
      </c>
      <c r="Z1" s="162"/>
    </row>
    <row r="2" spans="1:26" ht="23.25">
      <c r="A2" s="164"/>
      <c r="B2" s="170"/>
      <c r="C2" s="170"/>
      <c r="D2" s="171"/>
      <c r="E2" s="80"/>
      <c r="F2" s="80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218"/>
      <c r="T2" s="218"/>
      <c r="U2" s="218"/>
      <c r="V2" s="218"/>
      <c r="W2" s="218"/>
      <c r="X2" s="218"/>
      <c r="Y2" s="154" t="s">
        <v>132</v>
      </c>
      <c r="Z2" s="162"/>
    </row>
    <row r="3" spans="1:26" ht="23.25">
      <c r="A3" s="164"/>
      <c r="B3" s="170"/>
      <c r="C3" s="170"/>
      <c r="D3" s="171"/>
      <c r="E3" s="80"/>
      <c r="F3" s="80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218"/>
      <c r="T3" s="218"/>
      <c r="U3" s="218"/>
      <c r="V3" s="218"/>
      <c r="W3" s="218"/>
      <c r="X3" s="218"/>
      <c r="Y3" s="155" t="s">
        <v>133</v>
      </c>
      <c r="Z3" s="162"/>
    </row>
    <row r="4" spans="1:26" ht="23.25">
      <c r="A4" s="164"/>
      <c r="B4" s="170"/>
      <c r="C4" s="170"/>
      <c r="D4" s="171"/>
      <c r="E4" s="80"/>
      <c r="F4" s="80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218"/>
      <c r="T4" s="218"/>
      <c r="U4" s="218"/>
      <c r="V4" s="218"/>
      <c r="W4" s="218"/>
      <c r="X4" s="218"/>
      <c r="Y4" s="150"/>
      <c r="Z4" s="162"/>
    </row>
    <row r="5" spans="1:26" ht="23.25">
      <c r="A5" s="164"/>
      <c r="B5" s="170"/>
      <c r="C5" s="170"/>
      <c r="D5" s="171"/>
      <c r="E5" s="80"/>
      <c r="F5" s="80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218"/>
      <c r="T5" s="218"/>
      <c r="U5" s="218"/>
      <c r="V5" s="218"/>
      <c r="W5" s="218"/>
      <c r="X5" s="218"/>
      <c r="Y5" s="155" t="s">
        <v>134</v>
      </c>
      <c r="Z5" s="162"/>
    </row>
    <row r="6" spans="1:26" ht="23.25">
      <c r="A6" s="164"/>
      <c r="B6" s="170"/>
      <c r="C6" s="170"/>
      <c r="D6" s="171"/>
      <c r="E6" s="80"/>
      <c r="F6" s="80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218"/>
      <c r="T6" s="218"/>
      <c r="U6" s="218"/>
      <c r="V6" s="218"/>
      <c r="W6" s="218"/>
      <c r="X6" s="218"/>
      <c r="Y6" s="155" t="s">
        <v>135</v>
      </c>
      <c r="Z6" s="162"/>
    </row>
    <row r="7" spans="1:26" ht="23.25">
      <c r="A7" s="164"/>
      <c r="B7" s="170"/>
      <c r="C7" s="170"/>
      <c r="D7" s="171"/>
      <c r="E7" s="80"/>
      <c r="F7" s="80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218"/>
      <c r="T7" s="218"/>
      <c r="U7" s="218"/>
      <c r="V7" s="218"/>
      <c r="W7" s="218"/>
      <c r="X7" s="218"/>
      <c r="Y7" s="155" t="s">
        <v>136</v>
      </c>
      <c r="Z7" s="162"/>
    </row>
    <row r="8" spans="1:26" ht="23.25">
      <c r="A8" s="169"/>
      <c r="B8" s="168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219"/>
      <c r="T8" s="219"/>
      <c r="U8" s="219"/>
      <c r="V8" s="219"/>
      <c r="W8" s="219"/>
      <c r="X8" s="219"/>
      <c r="Y8" s="155" t="s">
        <v>137</v>
      </c>
      <c r="Z8" s="167"/>
    </row>
    <row r="9" spans="1:26" s="224" customFormat="1" ht="26.25">
      <c r="A9" s="220"/>
      <c r="B9" s="221"/>
      <c r="C9" s="221"/>
      <c r="D9" s="222"/>
      <c r="E9" s="223" t="s">
        <v>453</v>
      </c>
      <c r="F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5"/>
    </row>
    <row r="10" spans="1:26" ht="15.75">
      <c r="A10" s="164"/>
      <c r="B10" s="166"/>
      <c r="C10" s="166"/>
      <c r="D10" s="171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2"/>
    </row>
    <row r="11" spans="1:26" ht="15.75">
      <c r="A11" s="164"/>
      <c r="B11" s="285" t="s">
        <v>406</v>
      </c>
      <c r="C11" s="285" t="s">
        <v>405</v>
      </c>
      <c r="D11" s="287" t="s">
        <v>404</v>
      </c>
      <c r="E11" s="294" t="s">
        <v>403</v>
      </c>
      <c r="F11" s="291" t="s">
        <v>402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3"/>
      <c r="Z11" s="162"/>
    </row>
    <row r="12" spans="1:26" ht="15.75" customHeight="1">
      <c r="A12" s="164"/>
      <c r="B12" s="286"/>
      <c r="C12" s="286"/>
      <c r="D12" s="288"/>
      <c r="E12" s="294"/>
      <c r="F12" s="284" t="s">
        <v>10</v>
      </c>
      <c r="G12" s="284"/>
      <c r="H12" s="284"/>
      <c r="I12" s="284"/>
      <c r="J12" s="284"/>
      <c r="K12" s="280" t="s">
        <v>11</v>
      </c>
      <c r="L12" s="280" t="s">
        <v>175</v>
      </c>
      <c r="M12" s="280" t="s">
        <v>176</v>
      </c>
      <c r="N12" s="282" t="s">
        <v>14</v>
      </c>
      <c r="O12" s="284" t="s">
        <v>10</v>
      </c>
      <c r="P12" s="284"/>
      <c r="Q12" s="284"/>
      <c r="R12" s="284"/>
      <c r="S12" s="284"/>
      <c r="T12" s="280" t="s">
        <v>11</v>
      </c>
      <c r="U12" s="280" t="s">
        <v>175</v>
      </c>
      <c r="V12" s="280" t="s">
        <v>176</v>
      </c>
      <c r="W12" s="280" t="s">
        <v>401</v>
      </c>
      <c r="X12" s="280" t="s">
        <v>400</v>
      </c>
      <c r="Y12" s="295" t="s">
        <v>14</v>
      </c>
      <c r="Z12" s="162"/>
    </row>
    <row r="13" spans="1:26" ht="45.75" customHeight="1">
      <c r="A13" s="164"/>
      <c r="B13" s="286"/>
      <c r="C13" s="286"/>
      <c r="D13" s="288"/>
      <c r="E13" s="294"/>
      <c r="F13" s="165" t="s">
        <v>399</v>
      </c>
      <c r="G13" s="165" t="s">
        <v>398</v>
      </c>
      <c r="H13" s="165" t="s">
        <v>397</v>
      </c>
      <c r="I13" s="165" t="s">
        <v>396</v>
      </c>
      <c r="J13" s="165" t="s">
        <v>395</v>
      </c>
      <c r="K13" s="281"/>
      <c r="L13" s="281"/>
      <c r="M13" s="281"/>
      <c r="N13" s="283"/>
      <c r="O13" s="163" t="s">
        <v>399</v>
      </c>
      <c r="P13" s="163" t="s">
        <v>398</v>
      </c>
      <c r="Q13" s="163" t="s">
        <v>397</v>
      </c>
      <c r="R13" s="163" t="s">
        <v>396</v>
      </c>
      <c r="S13" s="163" t="s">
        <v>395</v>
      </c>
      <c r="T13" s="281"/>
      <c r="U13" s="281"/>
      <c r="V13" s="281"/>
      <c r="W13" s="281"/>
      <c r="X13" s="281"/>
      <c r="Y13" s="296"/>
      <c r="Z13" s="162"/>
    </row>
    <row r="14" spans="1:26" ht="15.75">
      <c r="A14" s="164"/>
      <c r="B14" s="286"/>
      <c r="C14" s="286"/>
      <c r="D14" s="288"/>
      <c r="E14" s="226" t="s">
        <v>393</v>
      </c>
      <c r="F14" s="282" t="s">
        <v>394</v>
      </c>
      <c r="G14" s="289"/>
      <c r="H14" s="289"/>
      <c r="I14" s="289"/>
      <c r="J14" s="289"/>
      <c r="K14" s="289"/>
      <c r="L14" s="289"/>
      <c r="M14" s="289"/>
      <c r="N14" s="290"/>
      <c r="O14" s="295" t="s">
        <v>393</v>
      </c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162"/>
    </row>
    <row r="15" spans="1:26" s="232" customFormat="1" ht="15.75">
      <c r="A15" s="195"/>
      <c r="B15" s="229"/>
      <c r="C15" s="229"/>
      <c r="D15" s="230" t="s">
        <v>16</v>
      </c>
      <c r="E15" s="233">
        <f>'Приложение 1.1'!X4</f>
        <v>1542.8527118644065</v>
      </c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3">
        <f>S15</f>
        <v>875.2809491525423</v>
      </c>
      <c r="S15" s="233">
        <f>'Приложение 1.1'!T4</f>
        <v>875.2809491525423</v>
      </c>
      <c r="T15" s="233">
        <f>'Приложение 1.1'!U4</f>
        <v>190.10511864406772</v>
      </c>
      <c r="U15" s="233">
        <f>'Приложение 1.1'!V4</f>
        <v>211.98116949152546</v>
      </c>
      <c r="V15" s="233">
        <f>'Приложение 1.1'!W4</f>
        <v>265.4854745762712</v>
      </c>
      <c r="W15" s="231"/>
      <c r="X15" s="231"/>
      <c r="Y15" s="231">
        <f>'Приложение 1.1'!X4</f>
        <v>1542.8527118644065</v>
      </c>
      <c r="Z15" s="195"/>
    </row>
    <row r="16" spans="1:26" s="12" customFormat="1" ht="15">
      <c r="A16" s="173"/>
      <c r="B16" s="180">
        <f>'Приложение 1.1'!E5</f>
        <v>1</v>
      </c>
      <c r="C16" s="174"/>
      <c r="D16" s="175" t="str">
        <f>'Приложение 1.1'!F5</f>
        <v>Техническое перевооружение и реконструкция</v>
      </c>
      <c r="E16" s="182">
        <f>'Приложение 1.1'!X5</f>
        <v>1092.8527118644067</v>
      </c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82">
        <f>'Приложение 1.1'!T5</f>
        <v>425.28094915254235</v>
      </c>
      <c r="S16" s="182">
        <f>SUM(O16:R16)</f>
        <v>425.28094915254235</v>
      </c>
      <c r="T16" s="182">
        <f>'Приложение 1.1'!U5</f>
        <v>190.10511864406772</v>
      </c>
      <c r="U16" s="182">
        <f>'Приложение 1.1'!V5</f>
        <v>211.98116949152546</v>
      </c>
      <c r="V16" s="182">
        <f>'Приложение 1.1'!W5</f>
        <v>265.4854745762712</v>
      </c>
      <c r="W16" s="182"/>
      <c r="X16" s="182"/>
      <c r="Y16" s="182">
        <f>'Приложение 1.1'!X5</f>
        <v>1092.8527118644067</v>
      </c>
      <c r="Z16" s="173"/>
    </row>
    <row r="17" spans="1:26" s="12" customFormat="1" ht="15.75">
      <c r="A17" s="194"/>
      <c r="B17" s="180" t="str">
        <f>'Приложение 1.1'!E6</f>
        <v>1.1</v>
      </c>
      <c r="C17" s="195"/>
      <c r="D17" s="175" t="str">
        <f>'Приложение 1.1'!F6</f>
        <v>Энергосбережение и повышение энергетической эффективности</v>
      </c>
      <c r="E17" s="182">
        <f>'Приложение 1.1'!X6</f>
        <v>351.6217118644068</v>
      </c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82">
        <f>'Приложение 1.1'!T6</f>
        <v>79.04994915254237</v>
      </c>
      <c r="S17" s="182">
        <f aca="true" t="shared" si="0" ref="S17:S80">SUM(O17:R17)</f>
        <v>79.04994915254237</v>
      </c>
      <c r="T17" s="182">
        <f>'Приложение 1.1'!U6</f>
        <v>60.105118644067744</v>
      </c>
      <c r="U17" s="182">
        <f>'Приложение 1.1'!V6</f>
        <v>87.98116949152545</v>
      </c>
      <c r="V17" s="182">
        <f>'Приложение 1.1'!W6</f>
        <v>124.48547457627119</v>
      </c>
      <c r="W17" s="196"/>
      <c r="X17" s="196"/>
      <c r="Y17" s="182">
        <f>'Приложение 1.1'!X6</f>
        <v>351.6217118644068</v>
      </c>
      <c r="Z17" s="194"/>
    </row>
    <row r="18" spans="1:26" s="12" customFormat="1" ht="15.75">
      <c r="A18" s="194"/>
      <c r="B18" s="180" t="str">
        <f>'Приложение 1.1'!E7</f>
        <v>1.1.1</v>
      </c>
      <c r="C18" s="195"/>
      <c r="D18" s="175" t="str">
        <f>'Приложение 1.1'!F7</f>
        <v>ПС Бекетово</v>
      </c>
      <c r="E18" s="182">
        <f>'Приложение 1.1'!X7</f>
        <v>56.228033898305036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82">
        <f>'Приложение 1.1'!T7</f>
        <v>14.406</v>
      </c>
      <c r="S18" s="182">
        <f t="shared" si="0"/>
        <v>14.406</v>
      </c>
      <c r="T18" s="182">
        <f>'Приложение 1.1'!U7</f>
        <v>24.822033898305037</v>
      </c>
      <c r="U18" s="182">
        <f>'Приложение 1.1'!V7</f>
        <v>5</v>
      </c>
      <c r="V18" s="182">
        <f>'Приложение 1.1'!W7</f>
        <v>12</v>
      </c>
      <c r="W18" s="196"/>
      <c r="X18" s="196"/>
      <c r="Y18" s="182">
        <f>'Приложение 1.1'!X7</f>
        <v>56.228033898305036</v>
      </c>
      <c r="Z18" s="194"/>
    </row>
    <row r="19" spans="1:26" s="23" customFormat="1" ht="15.75">
      <c r="A19" s="160"/>
      <c r="B19" s="181" t="str">
        <f>'Приложение 1.1'!E8</f>
        <v>1.1.1.1</v>
      </c>
      <c r="C19" s="177"/>
      <c r="D19" s="188" t="str">
        <f>'Приложение 1.1'!F8</f>
        <v>Замена ТН-500кВ </v>
      </c>
      <c r="E19" s="184">
        <f>'Приложение 1.1'!X8</f>
        <v>8.47457627118644</v>
      </c>
      <c r="F19" s="197"/>
      <c r="G19" s="197"/>
      <c r="H19" s="197"/>
      <c r="I19" s="197"/>
      <c r="J19" s="197"/>
      <c r="K19" s="176" t="s">
        <v>457</v>
      </c>
      <c r="L19" s="176"/>
      <c r="M19" s="176"/>
      <c r="N19" s="176"/>
      <c r="O19" s="176"/>
      <c r="P19" s="176"/>
      <c r="Q19" s="176"/>
      <c r="R19" s="184">
        <f>'Приложение 1.1'!T8</f>
        <v>0</v>
      </c>
      <c r="S19" s="184">
        <f t="shared" si="0"/>
        <v>0</v>
      </c>
      <c r="T19" s="184">
        <f>'Приложение 1.1'!U8</f>
        <v>8.47457627118644</v>
      </c>
      <c r="U19" s="184">
        <f>'Приложение 1.1'!V8</f>
        <v>0</v>
      </c>
      <c r="V19" s="184">
        <f>'Приложение 1.1'!W8</f>
        <v>0</v>
      </c>
      <c r="W19" s="186"/>
      <c r="X19" s="186"/>
      <c r="Y19" s="184">
        <f>'Приложение 1.1'!X8</f>
        <v>8.47457627118644</v>
      </c>
      <c r="Z19" s="160"/>
    </row>
    <row r="20" spans="1:26" s="23" customFormat="1" ht="46.5" customHeight="1">
      <c r="A20" s="160"/>
      <c r="B20" s="181" t="str">
        <f>'Приложение 1.1'!E9</f>
        <v>1.1.1.2</v>
      </c>
      <c r="C20" s="178"/>
      <c r="D20" s="188" t="str">
        <f>'Приложение 1.1'!F9</f>
        <v>Реконструкция АТ с заменой вводов 500, 220 кВ, РПН,  установка системы диагностики</v>
      </c>
      <c r="E20" s="184">
        <f>'Приложение 1.1'!X9</f>
        <v>32.6474576271186</v>
      </c>
      <c r="F20" s="198"/>
      <c r="G20" s="198"/>
      <c r="H20" s="198"/>
      <c r="I20" s="214" t="s">
        <v>455</v>
      </c>
      <c r="J20" s="214" t="s">
        <v>455</v>
      </c>
      <c r="K20" s="214" t="s">
        <v>455</v>
      </c>
      <c r="L20" s="214" t="s">
        <v>455</v>
      </c>
      <c r="M20" s="214" t="s">
        <v>455</v>
      </c>
      <c r="N20" s="176"/>
      <c r="O20" s="176"/>
      <c r="P20" s="176"/>
      <c r="Q20" s="176"/>
      <c r="R20" s="184">
        <f>'Приложение 1.1'!T9</f>
        <v>6.8</v>
      </c>
      <c r="S20" s="184">
        <f t="shared" si="0"/>
        <v>6.8</v>
      </c>
      <c r="T20" s="184">
        <f>'Приложение 1.1'!U9</f>
        <v>10.8474576271186</v>
      </c>
      <c r="U20" s="184">
        <f>'Приложение 1.1'!V9</f>
        <v>5</v>
      </c>
      <c r="V20" s="184">
        <f>'Приложение 1.1'!W9</f>
        <v>10</v>
      </c>
      <c r="W20" s="186"/>
      <c r="X20" s="186"/>
      <c r="Y20" s="184">
        <f>'Приложение 1.1'!X9</f>
        <v>32.6474576271186</v>
      </c>
      <c r="Z20" s="160"/>
    </row>
    <row r="21" spans="1:26" s="23" customFormat="1" ht="33.75" customHeight="1">
      <c r="A21" s="160"/>
      <c r="B21" s="181" t="str">
        <f>'Приложение 1.1'!E10</f>
        <v>1.1.1.3</v>
      </c>
      <c r="C21" s="178"/>
      <c r="D21" s="188" t="str">
        <f>'Приложение 1.1'!F10</f>
        <v>Реконструкция зданий и сооружений</v>
      </c>
      <c r="E21" s="184">
        <f>'Приложение 1.1'!X10</f>
        <v>4.5</v>
      </c>
      <c r="F21" s="198"/>
      <c r="G21" s="198"/>
      <c r="H21" s="198"/>
      <c r="I21" s="198" t="s">
        <v>408</v>
      </c>
      <c r="J21" s="197" t="str">
        <f>I21</f>
        <v>Реконструкция здания ОПУ</v>
      </c>
      <c r="K21" s="176"/>
      <c r="L21" s="213"/>
      <c r="M21" s="213"/>
      <c r="N21" s="176"/>
      <c r="O21" s="176"/>
      <c r="P21" s="176"/>
      <c r="Q21" s="176"/>
      <c r="R21" s="184">
        <f>'Приложение 1.1'!T10</f>
        <v>4.5</v>
      </c>
      <c r="S21" s="184">
        <f t="shared" si="0"/>
        <v>4.5</v>
      </c>
      <c r="T21" s="184">
        <f>'Приложение 1.1'!U10</f>
        <v>0</v>
      </c>
      <c r="U21" s="184">
        <f>'Приложение 1.1'!V10</f>
        <v>0</v>
      </c>
      <c r="V21" s="184">
        <f>'Приложение 1.1'!W10</f>
        <v>0</v>
      </c>
      <c r="W21" s="186"/>
      <c r="X21" s="186"/>
      <c r="Y21" s="184">
        <f>'Приложение 1.1'!X10</f>
        <v>4.5</v>
      </c>
      <c r="Z21" s="160"/>
    </row>
    <row r="22" spans="2:25" s="23" customFormat="1" ht="15">
      <c r="B22" s="181" t="str">
        <f>'Приложение 1.1'!E11</f>
        <v>1.1.1.4</v>
      </c>
      <c r="C22" s="199"/>
      <c r="D22" s="188" t="str">
        <f>'Приложение 1.1'!F11</f>
        <v>Замена прочего оборудования (ВАЗП, Р-35)</v>
      </c>
      <c r="E22" s="184">
        <f>'Приложение 1.1'!X11</f>
        <v>4</v>
      </c>
      <c r="F22" s="199"/>
      <c r="G22" s="199"/>
      <c r="H22" s="199"/>
      <c r="I22" s="199"/>
      <c r="J22" s="197"/>
      <c r="K22" s="199" t="s">
        <v>409</v>
      </c>
      <c r="L22" s="199"/>
      <c r="M22" s="199" t="s">
        <v>410</v>
      </c>
      <c r="N22" s="199"/>
      <c r="O22" s="199"/>
      <c r="P22" s="199"/>
      <c r="Q22" s="199"/>
      <c r="R22" s="184">
        <f>'Приложение 1.1'!T11</f>
        <v>0</v>
      </c>
      <c r="S22" s="184">
        <f t="shared" si="0"/>
        <v>0</v>
      </c>
      <c r="T22" s="184">
        <f>'Приложение 1.1'!U11</f>
        <v>2</v>
      </c>
      <c r="U22" s="184">
        <f>'Приложение 1.1'!V11</f>
        <v>0</v>
      </c>
      <c r="V22" s="184">
        <f>'Приложение 1.1'!W11</f>
        <v>2</v>
      </c>
      <c r="W22" s="200"/>
      <c r="X22" s="200"/>
      <c r="Y22" s="184">
        <f>'Приложение 1.1'!X11</f>
        <v>4</v>
      </c>
    </row>
    <row r="23" spans="2:25" s="23" customFormat="1" ht="15">
      <c r="B23" s="181" t="str">
        <f>'Приложение 1.1'!E12</f>
        <v>1.1.1.5</v>
      </c>
      <c r="C23" s="199"/>
      <c r="D23" s="188" t="str">
        <f>'Приложение 1.1'!F12</f>
        <v>ПС Бекетово Замена ВМ и ТТ 35кВ, монтаж разъединителя 35кВ</v>
      </c>
      <c r="E23" s="184">
        <f>'Приложение 1.1'!X12</f>
        <v>3.106</v>
      </c>
      <c r="F23" s="199"/>
      <c r="G23" s="199"/>
      <c r="H23" s="199"/>
      <c r="I23" s="199" t="s">
        <v>411</v>
      </c>
      <c r="J23" s="197" t="str">
        <f>I23</f>
        <v>В-35кВ, ТТ-35кВ</v>
      </c>
      <c r="K23" s="199"/>
      <c r="L23" s="199"/>
      <c r="M23" s="199"/>
      <c r="N23" s="199"/>
      <c r="O23" s="199"/>
      <c r="P23" s="199"/>
      <c r="Q23" s="199"/>
      <c r="R23" s="184">
        <f>'Приложение 1.1'!T12</f>
        <v>3.106</v>
      </c>
      <c r="S23" s="184">
        <f t="shared" si="0"/>
        <v>3.106</v>
      </c>
      <c r="T23" s="184">
        <f>'Приложение 1.1'!U12</f>
        <v>0</v>
      </c>
      <c r="U23" s="184">
        <f>'Приложение 1.1'!V12</f>
        <v>0</v>
      </c>
      <c r="V23" s="184">
        <f>'Приложение 1.1'!W12</f>
        <v>0</v>
      </c>
      <c r="W23" s="200"/>
      <c r="X23" s="200"/>
      <c r="Y23" s="184">
        <f>'Приложение 1.1'!X12</f>
        <v>3.106</v>
      </c>
    </row>
    <row r="24" spans="2:25" s="23" customFormat="1" ht="26.25" customHeight="1">
      <c r="B24" s="181" t="str">
        <f>'Приложение 1.1'!E13</f>
        <v>1.1.1.6</v>
      </c>
      <c r="C24" s="199"/>
      <c r="D24" s="188" t="str">
        <f>'Приложение 1.1'!F13</f>
        <v>ПС Бекетово Замена разъединителя 500кВ</v>
      </c>
      <c r="E24" s="184">
        <f>'Приложение 1.1'!X13</f>
        <v>3.5</v>
      </c>
      <c r="F24" s="199"/>
      <c r="G24" s="199"/>
      <c r="H24" s="199"/>
      <c r="I24" s="199"/>
      <c r="J24" s="197"/>
      <c r="K24" s="199" t="s">
        <v>454</v>
      </c>
      <c r="L24" s="199"/>
      <c r="M24" s="199"/>
      <c r="N24" s="199"/>
      <c r="O24" s="199"/>
      <c r="P24" s="199"/>
      <c r="Q24" s="199"/>
      <c r="R24" s="184">
        <f>'Приложение 1.1'!T13</f>
        <v>0</v>
      </c>
      <c r="S24" s="184">
        <f t="shared" si="0"/>
        <v>0</v>
      </c>
      <c r="T24" s="184">
        <f>'Приложение 1.1'!U13</f>
        <v>3.5</v>
      </c>
      <c r="U24" s="184">
        <f>'Приложение 1.1'!V13</f>
        <v>0</v>
      </c>
      <c r="V24" s="184">
        <f>'Приложение 1.1'!W13</f>
        <v>0</v>
      </c>
      <c r="W24" s="200"/>
      <c r="X24" s="200"/>
      <c r="Y24" s="184">
        <f>'Приложение 1.1'!X13</f>
        <v>3.5</v>
      </c>
    </row>
    <row r="25" spans="2:25" s="12" customFormat="1" ht="15">
      <c r="B25" s="180" t="str">
        <f>'Приложение 1.1'!E14</f>
        <v>1.1.2</v>
      </c>
      <c r="C25" s="201"/>
      <c r="D25" s="175" t="str">
        <f>'Приложение 1.1'!F14</f>
        <v>ПС Буйская</v>
      </c>
      <c r="E25" s="182">
        <f>'Приложение 1.1'!X14</f>
        <v>16.07228813559322</v>
      </c>
      <c r="F25" s="201"/>
      <c r="G25" s="201"/>
      <c r="H25" s="201"/>
      <c r="I25" s="201"/>
      <c r="J25" s="216"/>
      <c r="K25" s="201"/>
      <c r="L25" s="201"/>
      <c r="M25" s="201"/>
      <c r="N25" s="201"/>
      <c r="O25" s="201"/>
      <c r="P25" s="201"/>
      <c r="Q25" s="201"/>
      <c r="R25" s="182">
        <f>'Приложение 1.1'!T14</f>
        <v>0</v>
      </c>
      <c r="S25" s="182">
        <f t="shared" si="0"/>
        <v>0</v>
      </c>
      <c r="T25" s="182">
        <f>'Приложение 1.1'!U14</f>
        <v>4.23728813559322</v>
      </c>
      <c r="U25" s="182">
        <f>'Приложение 1.1'!V14</f>
        <v>0</v>
      </c>
      <c r="V25" s="182">
        <f>'Приложение 1.1'!W14</f>
        <v>11.835</v>
      </c>
      <c r="W25" s="202"/>
      <c r="X25" s="202"/>
      <c r="Y25" s="182">
        <f>'Приложение 1.1'!X14</f>
        <v>16.07228813559322</v>
      </c>
    </row>
    <row r="26" spans="2:25" s="23" customFormat="1" ht="30">
      <c r="B26" s="181" t="str">
        <f>'Приложение 1.1'!E15</f>
        <v>1.1.2.1</v>
      </c>
      <c r="C26" s="199"/>
      <c r="D26" s="188" t="str">
        <f>'Приложение 1.1'!F15</f>
        <v>Реконструкция АТ с заменой вводов, РПН и устройством системы диагностики</v>
      </c>
      <c r="E26" s="184">
        <f>'Приложение 1.1'!X15</f>
        <v>4.23728813559322</v>
      </c>
      <c r="F26" s="199"/>
      <c r="G26" s="199"/>
      <c r="H26" s="199"/>
      <c r="I26" s="199"/>
      <c r="J26" s="197"/>
      <c r="K26" s="214" t="s">
        <v>455</v>
      </c>
      <c r="L26" s="199"/>
      <c r="M26" s="199"/>
      <c r="N26" s="199"/>
      <c r="O26" s="199"/>
      <c r="P26" s="199"/>
      <c r="Q26" s="199"/>
      <c r="R26" s="184">
        <f>'Приложение 1.1'!T15</f>
        <v>0</v>
      </c>
      <c r="S26" s="184">
        <f t="shared" si="0"/>
        <v>0</v>
      </c>
      <c r="T26" s="184">
        <f>'Приложение 1.1'!U15</f>
        <v>4.23728813559322</v>
      </c>
      <c r="U26" s="184">
        <f>'Приложение 1.1'!V15</f>
        <v>0</v>
      </c>
      <c r="V26" s="184">
        <f>'Приложение 1.1'!W15</f>
        <v>0</v>
      </c>
      <c r="W26" s="200"/>
      <c r="X26" s="200"/>
      <c r="Y26" s="184">
        <f>'Приложение 1.1'!X15</f>
        <v>4.23728813559322</v>
      </c>
    </row>
    <row r="27" spans="2:25" s="23" customFormat="1" ht="15">
      <c r="B27" s="181" t="str">
        <f>'Приложение 1.1'!E16</f>
        <v>1.1.2.2</v>
      </c>
      <c r="C27" s="199"/>
      <c r="D27" s="188" t="str">
        <f>'Приложение 1.1'!F16</f>
        <v>Замена ОПН-500кВ</v>
      </c>
      <c r="E27" s="184">
        <f>'Приложение 1.1'!X16</f>
        <v>11.835</v>
      </c>
      <c r="F27" s="199"/>
      <c r="G27" s="199"/>
      <c r="H27" s="199"/>
      <c r="I27" s="199"/>
      <c r="J27" s="197"/>
      <c r="K27" s="199"/>
      <c r="L27" s="199"/>
      <c r="M27" s="199" t="s">
        <v>412</v>
      </c>
      <c r="N27" s="199"/>
      <c r="O27" s="199"/>
      <c r="P27" s="199"/>
      <c r="Q27" s="199"/>
      <c r="R27" s="184">
        <f>'Приложение 1.1'!T16</f>
        <v>0</v>
      </c>
      <c r="S27" s="184">
        <f t="shared" si="0"/>
        <v>0</v>
      </c>
      <c r="T27" s="184">
        <f>'Приложение 1.1'!U16</f>
        <v>0</v>
      </c>
      <c r="U27" s="184">
        <f>'Приложение 1.1'!V16</f>
        <v>0</v>
      </c>
      <c r="V27" s="184">
        <f>'Приложение 1.1'!W16</f>
        <v>11.835</v>
      </c>
      <c r="W27" s="200"/>
      <c r="X27" s="200"/>
      <c r="Y27" s="184">
        <f>'Приложение 1.1'!X16</f>
        <v>11.835</v>
      </c>
    </row>
    <row r="28" spans="2:25" s="12" customFormat="1" ht="15">
      <c r="B28" s="180" t="str">
        <f>'Приложение 1.1'!E17</f>
        <v>1.1.3</v>
      </c>
      <c r="C28" s="201"/>
      <c r="D28" s="175" t="str">
        <f>'Приложение 1.1'!F17</f>
        <v>ПС Уфимская-500</v>
      </c>
      <c r="E28" s="182">
        <f>'Приложение 1.1'!X17</f>
        <v>5.2</v>
      </c>
      <c r="F28" s="201"/>
      <c r="G28" s="201"/>
      <c r="H28" s="201"/>
      <c r="I28" s="201"/>
      <c r="J28" s="216"/>
      <c r="K28" s="201"/>
      <c r="L28" s="201"/>
      <c r="M28" s="201"/>
      <c r="N28" s="201"/>
      <c r="O28" s="201"/>
      <c r="P28" s="201"/>
      <c r="Q28" s="201"/>
      <c r="R28" s="182">
        <f>'Приложение 1.1'!T17</f>
        <v>0</v>
      </c>
      <c r="S28" s="182">
        <f t="shared" si="0"/>
        <v>0</v>
      </c>
      <c r="T28" s="182">
        <f>'Приложение 1.1'!U17</f>
        <v>0</v>
      </c>
      <c r="U28" s="182">
        <f>'Приложение 1.1'!V17</f>
        <v>2.6</v>
      </c>
      <c r="V28" s="182">
        <f>'Приложение 1.1'!W17</f>
        <v>2.6</v>
      </c>
      <c r="W28" s="202"/>
      <c r="X28" s="202"/>
      <c r="Y28" s="182">
        <f>'Приложение 1.1'!X17</f>
        <v>5.2</v>
      </c>
    </row>
    <row r="29" spans="2:25" s="23" customFormat="1" ht="15">
      <c r="B29" s="181" t="str">
        <f>'Приложение 1.1'!E18</f>
        <v>1.1.3.1</v>
      </c>
      <c r="C29" s="199"/>
      <c r="D29" s="188" t="str">
        <f>'Приложение 1.1'!F18</f>
        <v>АКБ</v>
      </c>
      <c r="E29" s="184">
        <f>'Приложение 1.1'!X18</f>
        <v>5.2</v>
      </c>
      <c r="F29" s="199"/>
      <c r="G29" s="199"/>
      <c r="H29" s="199"/>
      <c r="I29" s="199"/>
      <c r="J29" s="197"/>
      <c r="K29" s="199"/>
      <c r="L29" s="199" t="s">
        <v>413</v>
      </c>
      <c r="M29" s="199" t="s">
        <v>413</v>
      </c>
      <c r="N29" s="199"/>
      <c r="O29" s="199"/>
      <c r="P29" s="199"/>
      <c r="Q29" s="199"/>
      <c r="R29" s="184">
        <f>'Приложение 1.1'!T18</f>
        <v>0</v>
      </c>
      <c r="S29" s="184">
        <f t="shared" si="0"/>
        <v>0</v>
      </c>
      <c r="T29" s="184">
        <f>'Приложение 1.1'!U18</f>
        <v>0</v>
      </c>
      <c r="U29" s="184">
        <f>'Приложение 1.1'!V18</f>
        <v>2.6</v>
      </c>
      <c r="V29" s="184">
        <f>'Приложение 1.1'!W18</f>
        <v>2.6</v>
      </c>
      <c r="W29" s="200"/>
      <c r="X29" s="200"/>
      <c r="Y29" s="184">
        <f>'Приложение 1.1'!X18</f>
        <v>5.2</v>
      </c>
    </row>
    <row r="30" spans="2:25" s="12" customFormat="1" ht="15">
      <c r="B30" s="180" t="str">
        <f>'Приложение 1.1'!E19</f>
        <v>1.1.4</v>
      </c>
      <c r="C30" s="201"/>
      <c r="D30" s="175" t="str">
        <f>'Приложение 1.1'!F19</f>
        <v>ПС НПЗ</v>
      </c>
      <c r="E30" s="182">
        <f>'Приложение 1.1'!X19</f>
        <v>21.440677966101703</v>
      </c>
      <c r="F30" s="201"/>
      <c r="G30" s="201"/>
      <c r="H30" s="201"/>
      <c r="I30" s="201"/>
      <c r="J30" s="216"/>
      <c r="K30" s="201"/>
      <c r="L30" s="201"/>
      <c r="M30" s="201"/>
      <c r="N30" s="201"/>
      <c r="O30" s="201"/>
      <c r="P30" s="201"/>
      <c r="Q30" s="201"/>
      <c r="R30" s="182">
        <f>'Приложение 1.1'!T19</f>
        <v>11.4406779661017</v>
      </c>
      <c r="S30" s="182">
        <f t="shared" si="0"/>
        <v>11.4406779661017</v>
      </c>
      <c r="T30" s="182">
        <f>'Приложение 1.1'!U19</f>
        <v>0</v>
      </c>
      <c r="U30" s="182">
        <f>'Приложение 1.1'!V19</f>
        <v>4</v>
      </c>
      <c r="V30" s="182">
        <f>'Приложение 1.1'!W19</f>
        <v>6</v>
      </c>
      <c r="W30" s="202"/>
      <c r="X30" s="202"/>
      <c r="Y30" s="182">
        <f>'Приложение 1.1'!X19</f>
        <v>21.440677966101703</v>
      </c>
    </row>
    <row r="31" spans="2:25" s="23" customFormat="1" ht="15">
      <c r="B31" s="181" t="str">
        <f>'Приложение 1.1'!E20</f>
        <v>1.1.4.1</v>
      </c>
      <c r="C31" s="199"/>
      <c r="D31" s="188" t="str">
        <f>'Приложение 1.1'!F20</f>
        <v>ПС НПЗ Замена баковых ВМ-110 на элегазовые</v>
      </c>
      <c r="E31" s="184">
        <f>'Приложение 1.1'!X20</f>
        <v>11.4406779661017</v>
      </c>
      <c r="F31" s="199"/>
      <c r="G31" s="199"/>
      <c r="H31" s="199"/>
      <c r="I31" s="199" t="s">
        <v>414</v>
      </c>
      <c r="J31" s="197" t="str">
        <f>I31</f>
        <v>Элегазовые В-110кВ 2шт.</v>
      </c>
      <c r="K31" s="199"/>
      <c r="L31" s="199"/>
      <c r="M31" s="199"/>
      <c r="N31" s="199"/>
      <c r="O31" s="199"/>
      <c r="P31" s="199"/>
      <c r="Q31" s="199"/>
      <c r="R31" s="184">
        <f>'Приложение 1.1'!T20</f>
        <v>11.4406779661017</v>
      </c>
      <c r="S31" s="184">
        <f t="shared" si="0"/>
        <v>11.4406779661017</v>
      </c>
      <c r="T31" s="184">
        <f>'Приложение 1.1'!U20</f>
        <v>0</v>
      </c>
      <c r="U31" s="184">
        <f>'Приложение 1.1'!V20</f>
        <v>0</v>
      </c>
      <c r="V31" s="184">
        <f>'Приложение 1.1'!W20</f>
        <v>0</v>
      </c>
      <c r="W31" s="200"/>
      <c r="X31" s="200"/>
      <c r="Y31" s="184">
        <f>'Приложение 1.1'!X20</f>
        <v>11.4406779661017</v>
      </c>
    </row>
    <row r="32" spans="2:25" s="23" customFormat="1" ht="15">
      <c r="B32" s="181" t="str">
        <f>'Приложение 1.1'!E21</f>
        <v>1.1.4.2</v>
      </c>
      <c r="C32" s="199"/>
      <c r="D32" s="188" t="str">
        <f>'Приложение 1.1'!F21</f>
        <v>Замена прочего оборудования (ЩСН, ТН-110)</v>
      </c>
      <c r="E32" s="184">
        <f>'Приложение 1.1'!X21</f>
        <v>10</v>
      </c>
      <c r="F32" s="199"/>
      <c r="G32" s="199"/>
      <c r="H32" s="199"/>
      <c r="I32" s="199"/>
      <c r="J32" s="197"/>
      <c r="K32" s="199"/>
      <c r="L32" s="199" t="s">
        <v>456</v>
      </c>
      <c r="M32" s="199" t="s">
        <v>424</v>
      </c>
      <c r="N32" s="199"/>
      <c r="O32" s="199"/>
      <c r="P32" s="199"/>
      <c r="Q32" s="199"/>
      <c r="R32" s="184">
        <f>'Приложение 1.1'!T21</f>
        <v>0</v>
      </c>
      <c r="S32" s="184">
        <f t="shared" si="0"/>
        <v>0</v>
      </c>
      <c r="T32" s="184">
        <f>'Приложение 1.1'!U21</f>
        <v>0</v>
      </c>
      <c r="U32" s="184">
        <f>'Приложение 1.1'!V21</f>
        <v>4</v>
      </c>
      <c r="V32" s="184">
        <f>'Приложение 1.1'!W21</f>
        <v>6</v>
      </c>
      <c r="W32" s="200"/>
      <c r="X32" s="200"/>
      <c r="Y32" s="184">
        <f>'Приложение 1.1'!X21</f>
        <v>10</v>
      </c>
    </row>
    <row r="33" spans="2:25" s="12" customFormat="1" ht="15">
      <c r="B33" s="180" t="str">
        <f>'Приложение 1.1'!E22</f>
        <v>1.1.5</v>
      </c>
      <c r="C33" s="201"/>
      <c r="D33" s="175" t="str">
        <f>'Приложение 1.1'!F22</f>
        <v>ПС Уфа-Южная</v>
      </c>
      <c r="E33" s="182">
        <f>'Приложение 1.1'!X22</f>
        <v>33.74918644067798</v>
      </c>
      <c r="F33" s="201"/>
      <c r="G33" s="201"/>
      <c r="H33" s="201"/>
      <c r="I33" s="201"/>
      <c r="J33" s="216"/>
      <c r="K33" s="201"/>
      <c r="L33" s="201"/>
      <c r="M33" s="201"/>
      <c r="N33" s="201"/>
      <c r="O33" s="201"/>
      <c r="P33" s="201"/>
      <c r="Q33" s="201"/>
      <c r="R33" s="182">
        <f>'Приложение 1.1'!T22</f>
        <v>3.38983050847458</v>
      </c>
      <c r="S33" s="182">
        <f t="shared" si="0"/>
        <v>3.38983050847458</v>
      </c>
      <c r="T33" s="182">
        <f>'Приложение 1.1'!U22</f>
        <v>7.478</v>
      </c>
      <c r="U33" s="182">
        <f>'Приложение 1.1'!V22</f>
        <v>3.38983050847458</v>
      </c>
      <c r="V33" s="182">
        <f>'Приложение 1.1'!W22</f>
        <v>19.49152542372882</v>
      </c>
      <c r="W33" s="202"/>
      <c r="X33" s="202"/>
      <c r="Y33" s="182">
        <f>'Приложение 1.1'!X22</f>
        <v>33.74918644067798</v>
      </c>
    </row>
    <row r="34" spans="2:25" s="23" customFormat="1" ht="15">
      <c r="B34" s="181" t="str">
        <f>'Приложение 1.1'!E23</f>
        <v>1.1.5.1</v>
      </c>
      <c r="C34" s="199"/>
      <c r="D34" s="188" t="str">
        <f>'Приложение 1.1'!F23</f>
        <v>ПС Уфа-Южная Замена ТТ-220 и ВМТ-220 АТ-2</v>
      </c>
      <c r="E34" s="184">
        <f>'Приложение 1.1'!X23</f>
        <v>4.23728813559322</v>
      </c>
      <c r="F34" s="199"/>
      <c r="G34" s="199"/>
      <c r="H34" s="199"/>
      <c r="I34" s="199"/>
      <c r="J34" s="197"/>
      <c r="K34" s="199"/>
      <c r="L34" s="199"/>
      <c r="M34" s="199" t="s">
        <v>415</v>
      </c>
      <c r="N34" s="199"/>
      <c r="O34" s="199"/>
      <c r="P34" s="199"/>
      <c r="Q34" s="199"/>
      <c r="R34" s="184">
        <f>'Приложение 1.1'!T23</f>
        <v>0</v>
      </c>
      <c r="S34" s="184">
        <f t="shared" si="0"/>
        <v>0</v>
      </c>
      <c r="T34" s="184">
        <f>'Приложение 1.1'!U23</f>
        <v>0</v>
      </c>
      <c r="U34" s="184">
        <f>'Приложение 1.1'!V23</f>
        <v>0</v>
      </c>
      <c r="V34" s="184">
        <f>'Приложение 1.1'!W23</f>
        <v>4.23728813559322</v>
      </c>
      <c r="W34" s="200"/>
      <c r="X34" s="200"/>
      <c r="Y34" s="184">
        <f>'Приложение 1.1'!X23</f>
        <v>4.23728813559322</v>
      </c>
    </row>
    <row r="35" spans="2:25" s="23" customFormat="1" ht="15">
      <c r="B35" s="181" t="str">
        <f>'Приложение 1.1'!E24</f>
        <v>1.1.5.2</v>
      </c>
      <c r="C35" s="199"/>
      <c r="D35" s="188" t="str">
        <f>'Приложение 1.1'!F24</f>
        <v>Реконструкция АТ</v>
      </c>
      <c r="E35" s="184">
        <f>'Приложение 1.1'!X24</f>
        <v>3.39</v>
      </c>
      <c r="F35" s="199"/>
      <c r="G35" s="199"/>
      <c r="H35" s="199"/>
      <c r="I35" s="199"/>
      <c r="J35" s="197"/>
      <c r="K35" s="199" t="s">
        <v>416</v>
      </c>
      <c r="L35" s="199"/>
      <c r="M35" s="199"/>
      <c r="N35" s="199"/>
      <c r="O35" s="199"/>
      <c r="P35" s="199"/>
      <c r="Q35" s="199"/>
      <c r="R35" s="184">
        <f>'Приложение 1.1'!T24</f>
        <v>0</v>
      </c>
      <c r="S35" s="184">
        <f t="shared" si="0"/>
        <v>0</v>
      </c>
      <c r="T35" s="184">
        <f>'Приложение 1.1'!U24</f>
        <v>3.39</v>
      </c>
      <c r="U35" s="184">
        <f>'Приложение 1.1'!V24</f>
        <v>0</v>
      </c>
      <c r="V35" s="184">
        <f>'Приложение 1.1'!W24</f>
        <v>0</v>
      </c>
      <c r="W35" s="200"/>
      <c r="X35" s="200"/>
      <c r="Y35" s="184">
        <f>'Приложение 1.1'!X24</f>
        <v>3.39</v>
      </c>
    </row>
    <row r="36" spans="2:25" s="23" customFormat="1" ht="21" customHeight="1">
      <c r="B36" s="181" t="str">
        <f>'Приложение 1.1'!E25</f>
        <v>1.1.5.3</v>
      </c>
      <c r="C36" s="199"/>
      <c r="D36" s="188" t="str">
        <f>'Приложение 1.1'!F25</f>
        <v>Замена разъединителей 220 кВ (30 шт.)</v>
      </c>
      <c r="E36" s="184">
        <f>'Приложение 1.1'!X25</f>
        <v>26.121898305084763</v>
      </c>
      <c r="F36" s="199"/>
      <c r="G36" s="199"/>
      <c r="H36" s="199"/>
      <c r="I36" s="199" t="s">
        <v>418</v>
      </c>
      <c r="J36" s="197" t="str">
        <f>I36</f>
        <v>Разъединители 110кВ 10шт.</v>
      </c>
      <c r="K36" s="199" t="s">
        <v>419</v>
      </c>
      <c r="L36" s="199" t="s">
        <v>419</v>
      </c>
      <c r="M36" s="199" t="s">
        <v>420</v>
      </c>
      <c r="N36" s="199"/>
      <c r="O36" s="199"/>
      <c r="P36" s="199"/>
      <c r="Q36" s="199"/>
      <c r="R36" s="184">
        <f>'Приложение 1.1'!T25</f>
        <v>3.38983050847458</v>
      </c>
      <c r="S36" s="184">
        <f t="shared" si="0"/>
        <v>3.38983050847458</v>
      </c>
      <c r="T36" s="184">
        <f>'Приложение 1.1'!U25</f>
        <v>4.088</v>
      </c>
      <c r="U36" s="184">
        <f>'Приложение 1.1'!V25</f>
        <v>3.38983050847458</v>
      </c>
      <c r="V36" s="184">
        <f>'Приложение 1.1'!W25</f>
        <v>15.2542372881356</v>
      </c>
      <c r="W36" s="200"/>
      <c r="X36" s="200"/>
      <c r="Y36" s="184">
        <f>'Приложение 1.1'!X25</f>
        <v>26.121898305084763</v>
      </c>
    </row>
    <row r="37" spans="2:25" s="12" customFormat="1" ht="15">
      <c r="B37" s="180" t="str">
        <f>'Приложение 1.1'!E26</f>
        <v>1.1.6</v>
      </c>
      <c r="C37" s="201"/>
      <c r="D37" s="175" t="str">
        <f>'Приложение 1.1'!F26</f>
        <v>ПС Благовар</v>
      </c>
      <c r="E37" s="182">
        <f>'Приложение 1.1'!X26</f>
        <v>17.118644067796623</v>
      </c>
      <c r="F37" s="201"/>
      <c r="G37" s="201"/>
      <c r="H37" s="201"/>
      <c r="I37" s="201"/>
      <c r="J37" s="216"/>
      <c r="K37" s="201"/>
      <c r="L37" s="201"/>
      <c r="M37" s="201"/>
      <c r="N37" s="201"/>
      <c r="O37" s="201"/>
      <c r="P37" s="201"/>
      <c r="Q37" s="201"/>
      <c r="R37" s="182">
        <f>'Приложение 1.1'!T26</f>
        <v>0</v>
      </c>
      <c r="S37" s="182">
        <f t="shared" si="0"/>
        <v>0</v>
      </c>
      <c r="T37" s="182">
        <f>'Приложение 1.1'!U26</f>
        <v>5.50847457627119</v>
      </c>
      <c r="U37" s="182">
        <f>'Приложение 1.1'!V26</f>
        <v>8.220338983050851</v>
      </c>
      <c r="V37" s="182">
        <f>'Приложение 1.1'!W26</f>
        <v>3.38983050847458</v>
      </c>
      <c r="W37" s="202"/>
      <c r="X37" s="202"/>
      <c r="Y37" s="182">
        <f>'Приложение 1.1'!X26</f>
        <v>17.118644067796623</v>
      </c>
    </row>
    <row r="38" spans="2:25" s="23" customFormat="1" ht="15">
      <c r="B38" s="181" t="str">
        <f>'Приложение 1.1'!E27</f>
        <v>1.1.6.1</v>
      </c>
      <c r="C38" s="199"/>
      <c r="D38" s="188" t="str">
        <f>'Приложение 1.1'!F27</f>
        <v>ПС Благовар Замена ТТ, ТН-220кВ</v>
      </c>
      <c r="E38" s="184">
        <f>'Приложение 1.1'!X27</f>
        <v>6.77966101694916</v>
      </c>
      <c r="F38" s="199"/>
      <c r="G38" s="199"/>
      <c r="H38" s="199"/>
      <c r="I38" s="199"/>
      <c r="J38" s="197"/>
      <c r="K38" s="199" t="s">
        <v>421</v>
      </c>
      <c r="L38" s="199" t="s">
        <v>422</v>
      </c>
      <c r="M38" s="199"/>
      <c r="N38" s="199"/>
      <c r="O38" s="199"/>
      <c r="P38" s="199"/>
      <c r="Q38" s="199"/>
      <c r="R38" s="184">
        <f>'Приложение 1.1'!T27</f>
        <v>0</v>
      </c>
      <c r="S38" s="184">
        <f t="shared" si="0"/>
        <v>0</v>
      </c>
      <c r="T38" s="184">
        <f>'Приложение 1.1'!U27</f>
        <v>3.38983050847458</v>
      </c>
      <c r="U38" s="184">
        <f>'Приложение 1.1'!V27</f>
        <v>3.38983050847458</v>
      </c>
      <c r="V38" s="184">
        <f>'Приложение 1.1'!W27</f>
        <v>0</v>
      </c>
      <c r="W38" s="200"/>
      <c r="X38" s="200"/>
      <c r="Y38" s="184">
        <f>'Приложение 1.1'!X27</f>
        <v>6.77966101694916</v>
      </c>
    </row>
    <row r="39" spans="2:25" s="23" customFormat="1" ht="15">
      <c r="B39" s="181" t="str">
        <f>'Приложение 1.1'!E28</f>
        <v>1.1.6.2</v>
      </c>
      <c r="C39" s="199"/>
      <c r="D39" s="188" t="str">
        <f>'Приложение 1.1'!F28</f>
        <v>ПС Благовар Замена разъединителей 220кВ</v>
      </c>
      <c r="E39" s="184">
        <f>'Приложение 1.1'!X28</f>
        <v>2.71186440677966</v>
      </c>
      <c r="F39" s="199"/>
      <c r="G39" s="199"/>
      <c r="H39" s="199"/>
      <c r="I39" s="199"/>
      <c r="J39" s="197"/>
      <c r="K39" s="199"/>
      <c r="L39" s="199" t="s">
        <v>423</v>
      </c>
      <c r="M39" s="199"/>
      <c r="N39" s="199"/>
      <c r="O39" s="199"/>
      <c r="P39" s="199"/>
      <c r="Q39" s="199"/>
      <c r="R39" s="184">
        <f>'Приложение 1.1'!T28</f>
        <v>0</v>
      </c>
      <c r="S39" s="184">
        <f t="shared" si="0"/>
        <v>0</v>
      </c>
      <c r="T39" s="184">
        <f>'Приложение 1.1'!U28</f>
        <v>0</v>
      </c>
      <c r="U39" s="184">
        <f>'Приложение 1.1'!V28</f>
        <v>2.71186440677966</v>
      </c>
      <c r="V39" s="184">
        <f>'Приложение 1.1'!W28</f>
        <v>0</v>
      </c>
      <c r="W39" s="200"/>
      <c r="X39" s="200"/>
      <c r="Y39" s="184">
        <f>'Приложение 1.1'!X28</f>
        <v>2.71186440677966</v>
      </c>
    </row>
    <row r="40" spans="2:25" s="23" customFormat="1" ht="15">
      <c r="B40" s="181" t="str">
        <f>'Приложение 1.1'!E29</f>
        <v>1.1.6.3</v>
      </c>
      <c r="C40" s="199"/>
      <c r="D40" s="188" t="str">
        <f>'Приложение 1.1'!F29</f>
        <v>ПС Благовар Замена разъединителей 110кВ</v>
      </c>
      <c r="E40" s="184">
        <f>'Приложение 1.1'!X29</f>
        <v>3.38983050847458</v>
      </c>
      <c r="F40" s="199"/>
      <c r="G40" s="199"/>
      <c r="H40" s="199"/>
      <c r="I40" s="199"/>
      <c r="J40" s="197"/>
      <c r="K40" s="199"/>
      <c r="L40" s="199"/>
      <c r="M40" s="199" t="s">
        <v>417</v>
      </c>
      <c r="N40" s="199"/>
      <c r="O40" s="199"/>
      <c r="P40" s="199"/>
      <c r="Q40" s="199"/>
      <c r="R40" s="184">
        <f>'Приложение 1.1'!T29</f>
        <v>0</v>
      </c>
      <c r="S40" s="184">
        <f t="shared" si="0"/>
        <v>0</v>
      </c>
      <c r="T40" s="184">
        <f>'Приложение 1.1'!U29</f>
        <v>0</v>
      </c>
      <c r="U40" s="184">
        <f>'Приложение 1.1'!V29</f>
        <v>0</v>
      </c>
      <c r="V40" s="184">
        <f>'Приложение 1.1'!W29</f>
        <v>3.38983050847458</v>
      </c>
      <c r="W40" s="200"/>
      <c r="X40" s="200"/>
      <c r="Y40" s="184">
        <f>'Приложение 1.1'!X29</f>
        <v>3.38983050847458</v>
      </c>
    </row>
    <row r="41" spans="2:25" s="23" customFormat="1" ht="15">
      <c r="B41" s="181" t="str">
        <f>'Приложение 1.1'!E30</f>
        <v>1.1.6.4</v>
      </c>
      <c r="C41" s="199"/>
      <c r="D41" s="188" t="str">
        <f>'Приложение 1.1'!F30</f>
        <v>Замена ТН-110кВ </v>
      </c>
      <c r="E41" s="184">
        <f>'Приложение 1.1'!X30</f>
        <v>4.23728813559322</v>
      </c>
      <c r="F41" s="199"/>
      <c r="G41" s="199"/>
      <c r="H41" s="199"/>
      <c r="I41" s="199"/>
      <c r="J41" s="197"/>
      <c r="K41" s="199" t="s">
        <v>424</v>
      </c>
      <c r="L41" s="199" t="s">
        <v>424</v>
      </c>
      <c r="M41" s="199"/>
      <c r="N41" s="199"/>
      <c r="O41" s="199"/>
      <c r="P41" s="199"/>
      <c r="Q41" s="199"/>
      <c r="R41" s="184">
        <f>'Приложение 1.1'!T30</f>
        <v>0</v>
      </c>
      <c r="S41" s="184">
        <f t="shared" si="0"/>
        <v>0</v>
      </c>
      <c r="T41" s="184">
        <f>'Приложение 1.1'!U30</f>
        <v>2.11864406779661</v>
      </c>
      <c r="U41" s="184">
        <f>'Приложение 1.1'!V30</f>
        <v>2.11864406779661</v>
      </c>
      <c r="V41" s="184">
        <f>'Приложение 1.1'!W30</f>
        <v>0</v>
      </c>
      <c r="W41" s="200"/>
      <c r="X41" s="200"/>
      <c r="Y41" s="184">
        <f>'Приложение 1.1'!X30</f>
        <v>4.23728813559322</v>
      </c>
    </row>
    <row r="42" spans="2:25" s="12" customFormat="1" ht="15">
      <c r="B42" s="180" t="str">
        <f>'Приложение 1.1'!E31</f>
        <v>1.1.7</v>
      </c>
      <c r="C42" s="201"/>
      <c r="D42" s="175" t="str">
        <f>'Приложение 1.1'!F31</f>
        <v>ПС Аргамак</v>
      </c>
      <c r="E42" s="182">
        <f>'Приложение 1.1'!X31</f>
        <v>11.693999999999999</v>
      </c>
      <c r="F42" s="201"/>
      <c r="G42" s="201"/>
      <c r="H42" s="201"/>
      <c r="I42" s="201"/>
      <c r="J42" s="216"/>
      <c r="K42" s="201"/>
      <c r="L42" s="201"/>
      <c r="M42" s="201"/>
      <c r="N42" s="201"/>
      <c r="O42" s="201"/>
      <c r="P42" s="201"/>
      <c r="Q42" s="201"/>
      <c r="R42" s="182">
        <f>'Приложение 1.1'!T31</f>
        <v>0</v>
      </c>
      <c r="S42" s="182">
        <f t="shared" si="0"/>
        <v>0</v>
      </c>
      <c r="T42" s="182">
        <f>'Приложение 1.1'!U31</f>
        <v>0</v>
      </c>
      <c r="U42" s="182">
        <f>'Приложение 1.1'!V31</f>
        <v>1.694</v>
      </c>
      <c r="V42" s="182">
        <f>'Приложение 1.1'!W31</f>
        <v>10</v>
      </c>
      <c r="W42" s="202"/>
      <c r="X42" s="202"/>
      <c r="Y42" s="182">
        <f>'Приложение 1.1'!X31</f>
        <v>11.693999999999999</v>
      </c>
    </row>
    <row r="43" spans="2:25" s="23" customFormat="1" ht="15">
      <c r="B43" s="181" t="str">
        <f>'Приложение 1.1'!E32</f>
        <v>1.1.7.1</v>
      </c>
      <c r="C43" s="199"/>
      <c r="D43" s="188" t="str">
        <f>'Приложение 1.1'!F32</f>
        <v>Замена выключателей 110 кВ (12 шт.)</v>
      </c>
      <c r="E43" s="184">
        <f>'Приложение 1.1'!X32</f>
        <v>10</v>
      </c>
      <c r="F43" s="199"/>
      <c r="G43" s="199"/>
      <c r="H43" s="199"/>
      <c r="I43" s="199"/>
      <c r="J43" s="197"/>
      <c r="K43" s="199"/>
      <c r="L43" s="199"/>
      <c r="M43" s="199" t="s">
        <v>425</v>
      </c>
      <c r="N43" s="199"/>
      <c r="O43" s="199"/>
      <c r="P43" s="199"/>
      <c r="Q43" s="199"/>
      <c r="R43" s="184">
        <f>'Приложение 1.1'!T32</f>
        <v>0</v>
      </c>
      <c r="S43" s="184">
        <f t="shared" si="0"/>
        <v>0</v>
      </c>
      <c r="T43" s="184">
        <f>'Приложение 1.1'!U32</f>
        <v>0</v>
      </c>
      <c r="U43" s="184">
        <f>'Приложение 1.1'!V32</f>
        <v>0</v>
      </c>
      <c r="V43" s="184">
        <f>'Приложение 1.1'!W32</f>
        <v>10</v>
      </c>
      <c r="W43" s="200"/>
      <c r="X43" s="200"/>
      <c r="Y43" s="184">
        <f>'Приложение 1.1'!X32</f>
        <v>10</v>
      </c>
    </row>
    <row r="44" spans="2:25" s="23" customFormat="1" ht="15">
      <c r="B44" s="181" t="str">
        <f>'Приложение 1.1'!E33</f>
        <v>1.1.7.2</v>
      </c>
      <c r="C44" s="199"/>
      <c r="D44" s="188" t="str">
        <f>'Приложение 1.1'!F33</f>
        <v>Замена ТН 35, 110 кВ</v>
      </c>
      <c r="E44" s="184">
        <f>'Приложение 1.1'!X33</f>
        <v>1.694</v>
      </c>
      <c r="F44" s="199"/>
      <c r="G44" s="199"/>
      <c r="H44" s="199"/>
      <c r="I44" s="199"/>
      <c r="J44" s="197"/>
      <c r="K44" s="199"/>
      <c r="L44" s="199" t="s">
        <v>426</v>
      </c>
      <c r="M44" s="199"/>
      <c r="N44" s="199"/>
      <c r="O44" s="199"/>
      <c r="P44" s="199"/>
      <c r="Q44" s="199"/>
      <c r="R44" s="184">
        <f>'Приложение 1.1'!T33</f>
        <v>0</v>
      </c>
      <c r="S44" s="184">
        <f t="shared" si="0"/>
        <v>0</v>
      </c>
      <c r="T44" s="184">
        <f>'Приложение 1.1'!U33</f>
        <v>0</v>
      </c>
      <c r="U44" s="184">
        <f>'Приложение 1.1'!V33</f>
        <v>1.694</v>
      </c>
      <c r="V44" s="184">
        <f>'Приложение 1.1'!W33</f>
        <v>0</v>
      </c>
      <c r="W44" s="200"/>
      <c r="X44" s="200"/>
      <c r="Y44" s="184">
        <f>'Приложение 1.1'!X33</f>
        <v>1.694</v>
      </c>
    </row>
    <row r="45" spans="2:25" s="64" customFormat="1" ht="15">
      <c r="B45" s="185" t="str">
        <f>'Приложение 1.1'!E34</f>
        <v>1.1.8</v>
      </c>
      <c r="C45" s="201"/>
      <c r="D45" s="187" t="str">
        <f>'Приложение 1.1'!F34</f>
        <v>ПС Белорецк-220</v>
      </c>
      <c r="E45" s="183">
        <f>'Приложение 1.1'!X34</f>
        <v>63.482305084745754</v>
      </c>
      <c r="F45" s="201"/>
      <c r="G45" s="201"/>
      <c r="H45" s="201"/>
      <c r="I45" s="201"/>
      <c r="J45" s="216"/>
      <c r="K45" s="201"/>
      <c r="L45" s="201"/>
      <c r="M45" s="201"/>
      <c r="N45" s="201"/>
      <c r="O45" s="201"/>
      <c r="P45" s="201"/>
      <c r="Q45" s="201"/>
      <c r="R45" s="183">
        <f>'Приложение 1.1'!T34</f>
        <v>42.1864406779661</v>
      </c>
      <c r="S45" s="183">
        <f t="shared" si="0"/>
        <v>42.1864406779661</v>
      </c>
      <c r="T45" s="183">
        <f>'Приложение 1.1'!U34</f>
        <v>5.08474576271186</v>
      </c>
      <c r="U45" s="183">
        <f>'Приложение 1.1'!V34</f>
        <v>5.084</v>
      </c>
      <c r="V45" s="183">
        <f>'Приложение 1.1'!W34</f>
        <v>11.1271186440678</v>
      </c>
      <c r="W45" s="202"/>
      <c r="X45" s="202"/>
      <c r="Y45" s="183">
        <f>'Приложение 1.1'!X34</f>
        <v>63.482305084745754</v>
      </c>
    </row>
    <row r="46" spans="2:25" s="23" customFormat="1" ht="15">
      <c r="B46" s="181" t="str">
        <f>'Приложение 1.1'!E35</f>
        <v>1.1.8.1</v>
      </c>
      <c r="C46" s="199"/>
      <c r="D46" s="188" t="str">
        <f>'Приложение 1.1'!F35</f>
        <v>ПС Белорецк Замена ТН-220</v>
      </c>
      <c r="E46" s="184">
        <f>'Приложение 1.1'!X35</f>
        <v>3.5</v>
      </c>
      <c r="F46" s="199"/>
      <c r="G46" s="199"/>
      <c r="H46" s="199"/>
      <c r="I46" s="199"/>
      <c r="J46" s="197"/>
      <c r="K46" s="199"/>
      <c r="L46" s="199"/>
      <c r="M46" s="199" t="s">
        <v>422</v>
      </c>
      <c r="N46" s="199"/>
      <c r="O46" s="199"/>
      <c r="P46" s="199"/>
      <c r="Q46" s="199"/>
      <c r="R46" s="184">
        <f>'Приложение 1.1'!T35</f>
        <v>0</v>
      </c>
      <c r="S46" s="184">
        <f t="shared" si="0"/>
        <v>0</v>
      </c>
      <c r="T46" s="184">
        <f>'Приложение 1.1'!U35</f>
        <v>0</v>
      </c>
      <c r="U46" s="184">
        <f>'Приложение 1.1'!V35</f>
        <v>0</v>
      </c>
      <c r="V46" s="184">
        <f>'Приложение 1.1'!W35</f>
        <v>3.5</v>
      </c>
      <c r="W46" s="200"/>
      <c r="X46" s="200"/>
      <c r="Y46" s="184">
        <f>'Приложение 1.1'!X35</f>
        <v>3.5</v>
      </c>
    </row>
    <row r="47" spans="2:25" s="23" customFormat="1" ht="15">
      <c r="B47" s="181" t="str">
        <f>'Приложение 1.1'!E36</f>
        <v>1.1.8.2</v>
      </c>
      <c r="C47" s="199"/>
      <c r="D47" s="188" t="str">
        <f>'Приложение 1.1'!F36</f>
        <v>ПС Белорецк Замена разъединителей 220кВ</v>
      </c>
      <c r="E47" s="184">
        <f>'Приложение 1.1'!X36</f>
        <v>3.38983050847458</v>
      </c>
      <c r="F47" s="199"/>
      <c r="G47" s="199"/>
      <c r="H47" s="199"/>
      <c r="I47" s="199"/>
      <c r="J47" s="197"/>
      <c r="K47" s="199"/>
      <c r="L47" s="199"/>
      <c r="M47" s="199" t="s">
        <v>423</v>
      </c>
      <c r="N47" s="199"/>
      <c r="O47" s="199"/>
      <c r="P47" s="199"/>
      <c r="Q47" s="199"/>
      <c r="R47" s="184">
        <f>'Приложение 1.1'!T36</f>
        <v>0</v>
      </c>
      <c r="S47" s="184">
        <f t="shared" si="0"/>
        <v>0</v>
      </c>
      <c r="T47" s="184">
        <f>'Приложение 1.1'!U36</f>
        <v>0</v>
      </c>
      <c r="U47" s="184">
        <f>'Приложение 1.1'!V36</f>
        <v>0</v>
      </c>
      <c r="V47" s="184">
        <f>'Приложение 1.1'!W36</f>
        <v>3.38983050847458</v>
      </c>
      <c r="W47" s="200"/>
      <c r="X47" s="200"/>
      <c r="Y47" s="184">
        <f>'Приложение 1.1'!X36</f>
        <v>3.38983050847458</v>
      </c>
    </row>
    <row r="48" spans="2:25" s="23" customFormat="1" ht="15">
      <c r="B48" s="181" t="str">
        <f>'Приложение 1.1'!E37</f>
        <v>1.1.8.3</v>
      </c>
      <c r="C48" s="199"/>
      <c r="D48" s="188" t="str">
        <f>'Приложение 1.1'!F37</f>
        <v>Реконструкция АТ </v>
      </c>
      <c r="E48" s="184">
        <f>'Приложение 1.1'!X37</f>
        <v>4.23728813559322</v>
      </c>
      <c r="F48" s="199"/>
      <c r="G48" s="199"/>
      <c r="H48" s="199"/>
      <c r="I48" s="199"/>
      <c r="J48" s="197"/>
      <c r="K48" s="199"/>
      <c r="L48" s="199"/>
      <c r="M48" s="199" t="s">
        <v>427</v>
      </c>
      <c r="N48" s="199"/>
      <c r="O48" s="199"/>
      <c r="P48" s="199"/>
      <c r="Q48" s="199"/>
      <c r="R48" s="184">
        <f>'Приложение 1.1'!T37</f>
        <v>0</v>
      </c>
      <c r="S48" s="184">
        <f t="shared" si="0"/>
        <v>0</v>
      </c>
      <c r="T48" s="184">
        <f>'Приложение 1.1'!U37</f>
        <v>0</v>
      </c>
      <c r="U48" s="184">
        <f>'Приложение 1.1'!V37</f>
        <v>0</v>
      </c>
      <c r="V48" s="184">
        <f>'Приложение 1.1'!W37</f>
        <v>4.23728813559322</v>
      </c>
      <c r="W48" s="200"/>
      <c r="X48" s="200"/>
      <c r="Y48" s="184">
        <f>'Приложение 1.1'!X37</f>
        <v>4.23728813559322</v>
      </c>
    </row>
    <row r="49" spans="2:25" s="23" customFormat="1" ht="15">
      <c r="B49" s="181" t="str">
        <f>'Приложение 1.1'!E38</f>
        <v>1.1.8.4</v>
      </c>
      <c r="C49" s="199"/>
      <c r="D49" s="188" t="str">
        <f>'Приложение 1.1'!F38</f>
        <v>Замена ВМ-220кВ на элегазовые</v>
      </c>
      <c r="E49" s="184">
        <f>'Приложение 1.1'!X38</f>
        <v>10.16874576271186</v>
      </c>
      <c r="F49" s="199"/>
      <c r="G49" s="199"/>
      <c r="H49" s="199"/>
      <c r="I49" s="199"/>
      <c r="J49" s="197"/>
      <c r="K49" s="199" t="s">
        <v>428</v>
      </c>
      <c r="L49" s="199" t="s">
        <v>428</v>
      </c>
      <c r="M49" s="199"/>
      <c r="N49" s="199"/>
      <c r="O49" s="199"/>
      <c r="P49" s="199"/>
      <c r="Q49" s="199"/>
      <c r="R49" s="184">
        <f>'Приложение 1.1'!T38</f>
        <v>0</v>
      </c>
      <c r="S49" s="184">
        <f t="shared" si="0"/>
        <v>0</v>
      </c>
      <c r="T49" s="184">
        <f>'Приложение 1.1'!U38</f>
        <v>5.08474576271186</v>
      </c>
      <c r="U49" s="184">
        <f>'Приложение 1.1'!V38</f>
        <v>5.084</v>
      </c>
      <c r="V49" s="184">
        <f>'Приложение 1.1'!W38</f>
        <v>0</v>
      </c>
      <c r="W49" s="200"/>
      <c r="X49" s="200"/>
      <c r="Y49" s="184">
        <f>'Приложение 1.1'!X38</f>
        <v>10.16874576271186</v>
      </c>
    </row>
    <row r="50" spans="2:25" s="23" customFormat="1" ht="24" customHeight="1">
      <c r="B50" s="181" t="str">
        <f>'Приложение 1.1'!E39</f>
        <v>1.1.8.5</v>
      </c>
      <c r="C50" s="199"/>
      <c r="D50" s="188" t="str">
        <f>'Приложение 1.1'!F39</f>
        <v>Замена ВУКН</v>
      </c>
      <c r="E50" s="184">
        <f>'Приложение 1.1'!X39</f>
        <v>42.1864406779661</v>
      </c>
      <c r="F50" s="199"/>
      <c r="G50" s="199"/>
      <c r="H50" s="199"/>
      <c r="I50" s="199" t="s">
        <v>429</v>
      </c>
      <c r="J50" s="197" t="str">
        <f>I50</f>
        <v>ВУПГ-16/1400 1 шт.</v>
      </c>
      <c r="K50" s="199"/>
      <c r="L50" s="199"/>
      <c r="M50" s="199"/>
      <c r="N50" s="199"/>
      <c r="O50" s="199"/>
      <c r="P50" s="199"/>
      <c r="Q50" s="199"/>
      <c r="R50" s="184">
        <f>'Приложение 1.1'!T39</f>
        <v>42.1864406779661</v>
      </c>
      <c r="S50" s="184">
        <f t="shared" si="0"/>
        <v>42.1864406779661</v>
      </c>
      <c r="T50" s="184">
        <f>'Приложение 1.1'!U39</f>
        <v>0</v>
      </c>
      <c r="U50" s="184">
        <f>'Приложение 1.1'!V39</f>
        <v>0</v>
      </c>
      <c r="V50" s="184">
        <f>'Приложение 1.1'!W39</f>
        <v>0</v>
      </c>
      <c r="W50" s="200"/>
      <c r="X50" s="200"/>
      <c r="Y50" s="184">
        <f>'Приложение 1.1'!X39</f>
        <v>42.1864406779661</v>
      </c>
    </row>
    <row r="51" spans="2:25" s="12" customFormat="1" ht="15">
      <c r="B51" s="180" t="str">
        <f>'Приложение 1.1'!E40</f>
        <v>1.1.9</v>
      </c>
      <c r="C51" s="201"/>
      <c r="D51" s="175" t="str">
        <f>'Приложение 1.1'!F40</f>
        <v>ПС Туймазы</v>
      </c>
      <c r="E51" s="182">
        <f>'Приложение 1.1'!X40</f>
        <v>15.995000000000001</v>
      </c>
      <c r="F51" s="201"/>
      <c r="G51" s="201"/>
      <c r="H51" s="201"/>
      <c r="I51" s="201"/>
      <c r="J51" s="216"/>
      <c r="K51" s="201"/>
      <c r="L51" s="201"/>
      <c r="M51" s="201"/>
      <c r="N51" s="201"/>
      <c r="O51" s="201"/>
      <c r="P51" s="201"/>
      <c r="Q51" s="201"/>
      <c r="R51" s="182">
        <f>'Приложение 1.1'!T40</f>
        <v>0</v>
      </c>
      <c r="S51" s="182">
        <f t="shared" si="0"/>
        <v>0</v>
      </c>
      <c r="T51" s="182">
        <f>'Приложение 1.1'!U40</f>
        <v>0</v>
      </c>
      <c r="U51" s="182">
        <f>'Приложение 1.1'!V40</f>
        <v>6.906</v>
      </c>
      <c r="V51" s="182">
        <f>'Приложение 1.1'!W40</f>
        <v>9.089</v>
      </c>
      <c r="W51" s="202"/>
      <c r="X51" s="202"/>
      <c r="Y51" s="182">
        <f>'Приложение 1.1'!X40</f>
        <v>15.995000000000001</v>
      </c>
    </row>
    <row r="52" spans="2:25" s="23" customFormat="1" ht="15">
      <c r="B52" s="181" t="str">
        <f>'Приложение 1.1'!E41</f>
        <v>1.1.9.1</v>
      </c>
      <c r="C52" s="199"/>
      <c r="D52" s="188" t="str">
        <f>'Приложение 1.1'!F41</f>
        <v>Реконструкция АТ</v>
      </c>
      <c r="E52" s="184">
        <f>'Приложение 1.1'!X41</f>
        <v>6.906</v>
      </c>
      <c r="F52" s="199"/>
      <c r="G52" s="199"/>
      <c r="H52" s="199"/>
      <c r="I52" s="199"/>
      <c r="J52" s="197"/>
      <c r="K52" s="199"/>
      <c r="L52" s="199" t="s">
        <v>427</v>
      </c>
      <c r="M52" s="199"/>
      <c r="N52" s="199"/>
      <c r="O52" s="199"/>
      <c r="P52" s="199"/>
      <c r="Q52" s="199"/>
      <c r="R52" s="184">
        <f>'Приложение 1.1'!T41</f>
        <v>0</v>
      </c>
      <c r="S52" s="184">
        <f t="shared" si="0"/>
        <v>0</v>
      </c>
      <c r="T52" s="184">
        <f>'Приложение 1.1'!U41</f>
        <v>0</v>
      </c>
      <c r="U52" s="184">
        <f>'Приложение 1.1'!V41</f>
        <v>6.906</v>
      </c>
      <c r="V52" s="184">
        <f>'Приложение 1.1'!W41</f>
        <v>0</v>
      </c>
      <c r="W52" s="200"/>
      <c r="X52" s="200"/>
      <c r="Y52" s="184">
        <f>'Приложение 1.1'!X41</f>
        <v>6.906</v>
      </c>
    </row>
    <row r="53" spans="2:25" s="23" customFormat="1" ht="15">
      <c r="B53" s="181" t="str">
        <f>'Приложение 1.1'!E42</f>
        <v>1.1.9.2</v>
      </c>
      <c r="C53" s="199"/>
      <c r="D53" s="188" t="str">
        <f>'Приложение 1.1'!F42</f>
        <v>Замена ТТ, ТН-220кВ</v>
      </c>
      <c r="E53" s="184">
        <f>'Приложение 1.1'!X42</f>
        <v>3.389</v>
      </c>
      <c r="F53" s="199"/>
      <c r="G53" s="199"/>
      <c r="H53" s="199"/>
      <c r="I53" s="199"/>
      <c r="J53" s="197"/>
      <c r="K53" s="199"/>
      <c r="L53" s="199"/>
      <c r="M53" s="199" t="s">
        <v>430</v>
      </c>
      <c r="N53" s="199"/>
      <c r="O53" s="199"/>
      <c r="P53" s="199"/>
      <c r="Q53" s="199"/>
      <c r="R53" s="184">
        <f>'Приложение 1.1'!T42</f>
        <v>0</v>
      </c>
      <c r="S53" s="184">
        <f t="shared" si="0"/>
        <v>0</v>
      </c>
      <c r="T53" s="184">
        <f>'Приложение 1.1'!U42</f>
        <v>0</v>
      </c>
      <c r="U53" s="184">
        <f>'Приложение 1.1'!V42</f>
        <v>0</v>
      </c>
      <c r="V53" s="184">
        <f>'Приложение 1.1'!W42</f>
        <v>3.389</v>
      </c>
      <c r="W53" s="200"/>
      <c r="X53" s="200"/>
      <c r="Y53" s="184">
        <f>'Приложение 1.1'!X42</f>
        <v>3.389</v>
      </c>
    </row>
    <row r="54" spans="2:25" s="23" customFormat="1" ht="15">
      <c r="B54" s="181" t="str">
        <f>'Приложение 1.1'!E43</f>
        <v>1.1.9.3</v>
      </c>
      <c r="C54" s="199"/>
      <c r="D54" s="188" t="str">
        <f>'Приложение 1.1'!F43</f>
        <v>Замена разъединителей 110кВ </v>
      </c>
      <c r="E54" s="184">
        <f>'Приложение 1.1'!X43</f>
        <v>2.7</v>
      </c>
      <c r="F54" s="199"/>
      <c r="G54" s="199"/>
      <c r="H54" s="199"/>
      <c r="I54" s="199"/>
      <c r="J54" s="197"/>
      <c r="K54" s="199"/>
      <c r="L54" s="199"/>
      <c r="M54" s="199" t="s">
        <v>417</v>
      </c>
      <c r="N54" s="199"/>
      <c r="O54" s="199"/>
      <c r="P54" s="199"/>
      <c r="Q54" s="199"/>
      <c r="R54" s="184">
        <f>'Приложение 1.1'!T43</f>
        <v>0</v>
      </c>
      <c r="S54" s="184">
        <f t="shared" si="0"/>
        <v>0</v>
      </c>
      <c r="T54" s="184">
        <f>'Приложение 1.1'!U43</f>
        <v>0</v>
      </c>
      <c r="U54" s="184">
        <f>'Приложение 1.1'!V43</f>
        <v>0</v>
      </c>
      <c r="V54" s="184">
        <f>'Приложение 1.1'!W43</f>
        <v>2.7</v>
      </c>
      <c r="W54" s="200"/>
      <c r="X54" s="200"/>
      <c r="Y54" s="184">
        <f>'Приложение 1.1'!X43</f>
        <v>2.7</v>
      </c>
    </row>
    <row r="55" spans="2:25" s="23" customFormat="1" ht="15">
      <c r="B55" s="181" t="str">
        <f>'Приложение 1.1'!E44</f>
        <v>1.1.9.4</v>
      </c>
      <c r="C55" s="199"/>
      <c r="D55" s="188" t="str">
        <f>'Приложение 1.1'!F44</f>
        <v>Замена прочего оборудования (АКБ)</v>
      </c>
      <c r="E55" s="184">
        <f>'Приложение 1.1'!X44</f>
        <v>3</v>
      </c>
      <c r="F55" s="199"/>
      <c r="G55" s="199"/>
      <c r="H55" s="199"/>
      <c r="I55" s="199"/>
      <c r="J55" s="197"/>
      <c r="K55" s="199"/>
      <c r="L55" s="199"/>
      <c r="M55" s="199" t="s">
        <v>413</v>
      </c>
      <c r="N55" s="199"/>
      <c r="O55" s="199"/>
      <c r="P55" s="199"/>
      <c r="Q55" s="199"/>
      <c r="R55" s="184">
        <f>'Приложение 1.1'!T44</f>
        <v>0</v>
      </c>
      <c r="S55" s="184">
        <f t="shared" si="0"/>
        <v>0</v>
      </c>
      <c r="T55" s="184">
        <f>'Приложение 1.1'!U44</f>
        <v>0</v>
      </c>
      <c r="U55" s="184">
        <f>'Приложение 1.1'!V44</f>
        <v>0</v>
      </c>
      <c r="V55" s="184">
        <f>'Приложение 1.1'!W44</f>
        <v>3</v>
      </c>
      <c r="W55" s="200"/>
      <c r="X55" s="200"/>
      <c r="Y55" s="184">
        <f>'Приложение 1.1'!X44</f>
        <v>3</v>
      </c>
    </row>
    <row r="56" spans="2:25" s="14" customFormat="1" ht="18.75" customHeight="1">
      <c r="B56" s="180" t="str">
        <f>'Приложение 1.1'!E45</f>
        <v>1.1.10</v>
      </c>
      <c r="C56" s="207"/>
      <c r="D56" s="175" t="str">
        <f>'Приложение 1.1'!F45</f>
        <v>ПС Аксаково</v>
      </c>
      <c r="E56" s="182">
        <f>'Приложение 1.1'!X45</f>
        <v>56.89300000000001</v>
      </c>
      <c r="F56" s="207"/>
      <c r="G56" s="207"/>
      <c r="H56" s="207"/>
      <c r="I56" s="207"/>
      <c r="J56" s="216"/>
      <c r="K56" s="207"/>
      <c r="L56" s="207"/>
      <c r="M56" s="207"/>
      <c r="N56" s="207"/>
      <c r="O56" s="207"/>
      <c r="P56" s="207"/>
      <c r="Q56" s="207"/>
      <c r="R56" s="182">
        <f>'Приложение 1.1'!T45</f>
        <v>7.627</v>
      </c>
      <c r="S56" s="182">
        <f t="shared" si="0"/>
        <v>7.627</v>
      </c>
      <c r="T56" s="182">
        <f>'Приложение 1.1'!U45</f>
        <v>4.5</v>
      </c>
      <c r="U56" s="182">
        <f>'Приложение 1.1'!V45</f>
        <v>32.529</v>
      </c>
      <c r="V56" s="182">
        <f>'Приложение 1.1'!W45</f>
        <v>12.237</v>
      </c>
      <c r="W56" s="208"/>
      <c r="X56" s="208"/>
      <c r="Y56" s="182">
        <f>'Приложение 1.1'!X45</f>
        <v>56.89300000000001</v>
      </c>
    </row>
    <row r="57" spans="2:25" s="23" customFormat="1" ht="21.75" customHeight="1">
      <c r="B57" s="181" t="str">
        <f>'Приложение 1.1'!E46</f>
        <v>1.1.10.1</v>
      </c>
      <c r="C57" s="199"/>
      <c r="D57" s="188" t="str">
        <f>'Приложение 1.1'!F46</f>
        <v>ПС Аксаково Замена разъединителей 110кВ</v>
      </c>
      <c r="E57" s="184">
        <f>'Приложение 1.1'!X46</f>
        <v>8</v>
      </c>
      <c r="F57" s="199"/>
      <c r="G57" s="199"/>
      <c r="H57" s="199"/>
      <c r="I57" s="199"/>
      <c r="J57" s="197"/>
      <c r="K57" s="199"/>
      <c r="L57" s="199"/>
      <c r="M57" s="199" t="s">
        <v>417</v>
      </c>
      <c r="N57" s="199"/>
      <c r="O57" s="199"/>
      <c r="P57" s="199"/>
      <c r="Q57" s="199"/>
      <c r="R57" s="184">
        <f>'Приложение 1.1'!T46</f>
        <v>0</v>
      </c>
      <c r="S57" s="184">
        <f t="shared" si="0"/>
        <v>0</v>
      </c>
      <c r="T57" s="184">
        <f>'Приложение 1.1'!U46</f>
        <v>0</v>
      </c>
      <c r="U57" s="184">
        <f>'Приложение 1.1'!V46</f>
        <v>0</v>
      </c>
      <c r="V57" s="184">
        <f>'Приложение 1.1'!W46</f>
        <v>8</v>
      </c>
      <c r="W57" s="200"/>
      <c r="X57" s="200"/>
      <c r="Y57" s="184">
        <f>'Приложение 1.1'!X46</f>
        <v>8</v>
      </c>
    </row>
    <row r="58" spans="2:25" s="23" customFormat="1" ht="15">
      <c r="B58" s="181" t="str">
        <f>'Приложение 1.1'!E47</f>
        <v>1.1.10.2</v>
      </c>
      <c r="C58" s="199"/>
      <c r="D58" s="188" t="str">
        <f>'Приложение 1.1'!F47</f>
        <v>ПС Аксаково Замена элементов БСК и утилизация</v>
      </c>
      <c r="E58" s="184">
        <f>'Приложение 1.1'!X47</f>
        <v>10.126999999999999</v>
      </c>
      <c r="F58" s="199"/>
      <c r="G58" s="199"/>
      <c r="H58" s="199"/>
      <c r="I58" s="199" t="s">
        <v>432</v>
      </c>
      <c r="J58" s="197" t="str">
        <f>I58</f>
        <v>Элементы БСК</v>
      </c>
      <c r="K58" s="199" t="s">
        <v>432</v>
      </c>
      <c r="L58" s="199"/>
      <c r="M58" s="199"/>
      <c r="N58" s="199"/>
      <c r="O58" s="199"/>
      <c r="P58" s="199"/>
      <c r="Q58" s="199"/>
      <c r="R58" s="184">
        <f>'Приложение 1.1'!T47</f>
        <v>5.627</v>
      </c>
      <c r="S58" s="184">
        <f t="shared" si="0"/>
        <v>5.627</v>
      </c>
      <c r="T58" s="184">
        <f>'Приложение 1.1'!U47</f>
        <v>4.5</v>
      </c>
      <c r="U58" s="184">
        <f>'Приложение 1.1'!V47</f>
        <v>0</v>
      </c>
      <c r="V58" s="184">
        <f>'Приложение 1.1'!W47</f>
        <v>0</v>
      </c>
      <c r="W58" s="200"/>
      <c r="X58" s="200"/>
      <c r="Y58" s="184">
        <f>'Приложение 1.1'!X47</f>
        <v>10.126999999999999</v>
      </c>
    </row>
    <row r="59" spans="2:25" s="23" customFormat="1" ht="17.25" customHeight="1">
      <c r="B59" s="181" t="str">
        <f>'Приложение 1.1'!E48</f>
        <v>1.1.10.3</v>
      </c>
      <c r="C59" s="199"/>
      <c r="D59" s="188" t="str">
        <f>'Приложение 1.1'!F48</f>
        <v>ПС Аксаково Замена ВМ-35 и ТТ-35</v>
      </c>
      <c r="E59" s="184">
        <f>'Приложение 1.1'!X48</f>
        <v>2</v>
      </c>
      <c r="F59" s="199"/>
      <c r="G59" s="199"/>
      <c r="H59" s="199"/>
      <c r="I59" s="199" t="s">
        <v>411</v>
      </c>
      <c r="J59" s="197" t="str">
        <f>I59</f>
        <v>В-35кВ, ТТ-35кВ</v>
      </c>
      <c r="K59" s="199"/>
      <c r="L59" s="199"/>
      <c r="M59" s="199"/>
      <c r="N59" s="199"/>
      <c r="O59" s="199"/>
      <c r="P59" s="199"/>
      <c r="Q59" s="199"/>
      <c r="R59" s="184">
        <f>'Приложение 1.1'!T48</f>
        <v>2</v>
      </c>
      <c r="S59" s="184">
        <f t="shared" si="0"/>
        <v>2</v>
      </c>
      <c r="T59" s="184">
        <f>'Приложение 1.1'!U48</f>
        <v>0</v>
      </c>
      <c r="U59" s="184">
        <f>'Приложение 1.1'!V48</f>
        <v>0</v>
      </c>
      <c r="V59" s="184">
        <f>'Приложение 1.1'!W48</f>
        <v>0</v>
      </c>
      <c r="W59" s="200"/>
      <c r="X59" s="200"/>
      <c r="Y59" s="184">
        <f>'Приложение 1.1'!X48</f>
        <v>2</v>
      </c>
    </row>
    <row r="60" spans="2:25" s="23" customFormat="1" ht="15">
      <c r="B60" s="181" t="str">
        <f>'Приложение 1.1'!E49</f>
        <v>1.1.10.4</v>
      </c>
      <c r="C60" s="199"/>
      <c r="D60" s="188" t="str">
        <f>'Приложение 1.1'!F49</f>
        <v>Замена УПГ</v>
      </c>
      <c r="E60" s="184">
        <f>'Приложение 1.1'!X49</f>
        <v>28.292</v>
      </c>
      <c r="F60" s="199"/>
      <c r="G60" s="199"/>
      <c r="H60" s="199"/>
      <c r="I60" s="199"/>
      <c r="J60" s="197"/>
      <c r="K60" s="199"/>
      <c r="L60" s="199" t="s">
        <v>433</v>
      </c>
      <c r="M60" s="199"/>
      <c r="N60" s="199"/>
      <c r="O60" s="199"/>
      <c r="P60" s="199"/>
      <c r="Q60" s="199"/>
      <c r="R60" s="184">
        <f>'Приложение 1.1'!T49</f>
        <v>0</v>
      </c>
      <c r="S60" s="184">
        <f t="shared" si="0"/>
        <v>0</v>
      </c>
      <c r="T60" s="184">
        <f>'Приложение 1.1'!U49</f>
        <v>0</v>
      </c>
      <c r="U60" s="184">
        <f>'Приложение 1.1'!V49</f>
        <v>28.292</v>
      </c>
      <c r="V60" s="184">
        <f>'Приложение 1.1'!W49</f>
        <v>0</v>
      </c>
      <c r="W60" s="200"/>
      <c r="X60" s="200"/>
      <c r="Y60" s="184">
        <f>'Приложение 1.1'!X49</f>
        <v>28.292</v>
      </c>
    </row>
    <row r="61" spans="2:25" s="23" customFormat="1" ht="15">
      <c r="B61" s="181" t="str">
        <f>'Приложение 1.1'!E50</f>
        <v>1.1.10.5</v>
      </c>
      <c r="C61" s="199"/>
      <c r="D61" s="188" t="str">
        <f>'Приложение 1.1'!F50</f>
        <v>Замена разъединителей 35 кВ</v>
      </c>
      <c r="E61" s="184">
        <f>'Приложение 1.1'!X50</f>
        <v>8.474</v>
      </c>
      <c r="F61" s="199"/>
      <c r="G61" s="199"/>
      <c r="H61" s="199"/>
      <c r="I61" s="199"/>
      <c r="J61" s="197"/>
      <c r="K61" s="199"/>
      <c r="L61" s="199" t="s">
        <v>435</v>
      </c>
      <c r="M61" s="199" t="s">
        <v>435</v>
      </c>
      <c r="N61" s="199"/>
      <c r="O61" s="199"/>
      <c r="P61" s="199"/>
      <c r="Q61" s="199"/>
      <c r="R61" s="184">
        <f>'Приложение 1.1'!T50</f>
        <v>0</v>
      </c>
      <c r="S61" s="184">
        <f t="shared" si="0"/>
        <v>0</v>
      </c>
      <c r="T61" s="184">
        <f>'Приложение 1.1'!U50</f>
        <v>0</v>
      </c>
      <c r="U61" s="184">
        <f>'Приложение 1.1'!V50</f>
        <v>4.237</v>
      </c>
      <c r="V61" s="184">
        <f>'Приложение 1.1'!W50</f>
        <v>4.237</v>
      </c>
      <c r="W61" s="200"/>
      <c r="X61" s="200"/>
      <c r="Y61" s="184">
        <f>'Приложение 1.1'!X50</f>
        <v>8.474</v>
      </c>
    </row>
    <row r="62" spans="2:25" s="12" customFormat="1" ht="15">
      <c r="B62" s="180" t="str">
        <f>'Приложение 1.1'!E51</f>
        <v>1.1.11</v>
      </c>
      <c r="C62" s="201"/>
      <c r="D62" s="175" t="str">
        <f>'Приложение 1.1'!F51</f>
        <v>ПС Ашкадар</v>
      </c>
      <c r="E62" s="182">
        <f>'Приложение 1.1'!X51</f>
        <v>17.021</v>
      </c>
      <c r="F62" s="201"/>
      <c r="G62" s="201"/>
      <c r="H62" s="201"/>
      <c r="I62" s="201"/>
      <c r="J62" s="216"/>
      <c r="K62" s="201"/>
      <c r="L62" s="201"/>
      <c r="M62" s="201"/>
      <c r="N62" s="201"/>
      <c r="O62" s="201"/>
      <c r="P62" s="201"/>
      <c r="Q62" s="201"/>
      <c r="R62" s="182">
        <f>'Приложение 1.1'!T51</f>
        <v>0</v>
      </c>
      <c r="S62" s="182">
        <f t="shared" si="0"/>
        <v>0</v>
      </c>
      <c r="T62" s="182">
        <f>'Приложение 1.1'!U51</f>
        <v>0</v>
      </c>
      <c r="U62" s="182">
        <f>'Приложение 1.1'!V51</f>
        <v>5.084</v>
      </c>
      <c r="V62" s="182">
        <f>'Приложение 1.1'!W51</f>
        <v>11.937000000000001</v>
      </c>
      <c r="W62" s="202"/>
      <c r="X62" s="202"/>
      <c r="Y62" s="182">
        <f>'Приложение 1.1'!X51</f>
        <v>17.021</v>
      </c>
    </row>
    <row r="63" spans="2:25" s="23" customFormat="1" ht="15">
      <c r="B63" s="181" t="str">
        <f>'Приложение 1.1'!E52</f>
        <v>1.1.11.1</v>
      </c>
      <c r="C63" s="199"/>
      <c r="D63" s="188" t="str">
        <f>'Приложение 1.1'!F52</f>
        <v>ПС Ашкадар Замена разъединителей 220кВ</v>
      </c>
      <c r="E63" s="184">
        <f>'Приложение 1.1'!X52</f>
        <v>11.021</v>
      </c>
      <c r="F63" s="199"/>
      <c r="G63" s="199"/>
      <c r="H63" s="199"/>
      <c r="I63" s="199"/>
      <c r="J63" s="197"/>
      <c r="K63" s="199"/>
      <c r="L63" s="199" t="s">
        <v>423</v>
      </c>
      <c r="M63" s="199" t="s">
        <v>423</v>
      </c>
      <c r="N63" s="199"/>
      <c r="O63" s="199"/>
      <c r="P63" s="199"/>
      <c r="Q63" s="199"/>
      <c r="R63" s="184">
        <f>'Приложение 1.1'!T52</f>
        <v>0</v>
      </c>
      <c r="S63" s="184">
        <f t="shared" si="0"/>
        <v>0</v>
      </c>
      <c r="T63" s="184">
        <f>'Приложение 1.1'!U52</f>
        <v>0</v>
      </c>
      <c r="U63" s="184">
        <f>'Приложение 1.1'!V52</f>
        <v>5.084</v>
      </c>
      <c r="V63" s="184">
        <f>'Приложение 1.1'!W52</f>
        <v>5.937</v>
      </c>
      <c r="W63" s="200"/>
      <c r="X63" s="200"/>
      <c r="Y63" s="184">
        <f>'Приложение 1.1'!X52</f>
        <v>11.021</v>
      </c>
    </row>
    <row r="64" spans="2:25" s="23" customFormat="1" ht="15">
      <c r="B64" s="181" t="str">
        <f>'Приложение 1.1'!E53</f>
        <v>1.1.11.2</v>
      </c>
      <c r="C64" s="199"/>
      <c r="D64" s="188" t="str">
        <f>'Приложение 1.1'!F53</f>
        <v>ПС Ашкадар Замена разъединителей 110кВ</v>
      </c>
      <c r="E64" s="184">
        <f>'Приложение 1.1'!X53</f>
        <v>6</v>
      </c>
      <c r="F64" s="199"/>
      <c r="G64" s="199"/>
      <c r="H64" s="199"/>
      <c r="I64" s="199"/>
      <c r="J64" s="197"/>
      <c r="K64" s="199"/>
      <c r="L64" s="199"/>
      <c r="M64" s="199" t="s">
        <v>417</v>
      </c>
      <c r="N64" s="199"/>
      <c r="O64" s="199"/>
      <c r="P64" s="199"/>
      <c r="Q64" s="199"/>
      <c r="R64" s="184">
        <f>'Приложение 1.1'!T53</f>
        <v>0</v>
      </c>
      <c r="S64" s="184">
        <f t="shared" si="0"/>
        <v>0</v>
      </c>
      <c r="T64" s="184">
        <f>'Приложение 1.1'!U53</f>
        <v>0</v>
      </c>
      <c r="U64" s="184">
        <f>'Приложение 1.1'!V53</f>
        <v>0</v>
      </c>
      <c r="V64" s="184">
        <f>'Приложение 1.1'!W53</f>
        <v>6</v>
      </c>
      <c r="W64" s="200"/>
      <c r="X64" s="200"/>
      <c r="Y64" s="184">
        <f>'Приложение 1.1'!X53</f>
        <v>6</v>
      </c>
    </row>
    <row r="65" spans="2:25" s="14" customFormat="1" ht="15">
      <c r="B65" s="180" t="str">
        <f>'Приложение 1.1'!E54</f>
        <v>1.1.12</v>
      </c>
      <c r="C65" s="207"/>
      <c r="D65" s="175" t="str">
        <f>'Приложение 1.1'!F54</f>
        <v>ПС Самаровка</v>
      </c>
      <c r="E65" s="182">
        <f>'Приложение 1.1'!X54</f>
        <v>36.727576271186436</v>
      </c>
      <c r="F65" s="207"/>
      <c r="G65" s="207"/>
      <c r="H65" s="207"/>
      <c r="I65" s="207"/>
      <c r="J65" s="216"/>
      <c r="K65" s="207"/>
      <c r="L65" s="207"/>
      <c r="M65" s="207"/>
      <c r="N65" s="207"/>
      <c r="O65" s="207"/>
      <c r="P65" s="207"/>
      <c r="Q65" s="207"/>
      <c r="R65" s="182">
        <f>'Приложение 1.1'!T54</f>
        <v>0</v>
      </c>
      <c r="S65" s="182">
        <f t="shared" si="0"/>
        <v>0</v>
      </c>
      <c r="T65" s="182">
        <f>'Приложение 1.1'!U54</f>
        <v>8.47457627118644</v>
      </c>
      <c r="U65" s="182">
        <f>'Приложение 1.1'!V54</f>
        <v>13.474</v>
      </c>
      <c r="V65" s="182">
        <f>'Приложение 1.1'!W54</f>
        <v>14.779</v>
      </c>
      <c r="W65" s="208"/>
      <c r="X65" s="208"/>
      <c r="Y65" s="182">
        <f>'Приложение 1.1'!X54</f>
        <v>36.727576271186436</v>
      </c>
    </row>
    <row r="66" spans="2:25" s="23" customFormat="1" ht="15">
      <c r="B66" s="181" t="str">
        <f>'Приложение 1.1'!E55</f>
        <v>1.1.12.1</v>
      </c>
      <c r="C66" s="199"/>
      <c r="D66" s="188" t="str">
        <f>'Приложение 1.1'!F55</f>
        <v>Замена разъединителей 110кВ</v>
      </c>
      <c r="E66" s="184">
        <f>'Приложение 1.1'!X55</f>
        <v>11.779</v>
      </c>
      <c r="F66" s="199"/>
      <c r="G66" s="199"/>
      <c r="H66" s="199"/>
      <c r="I66" s="199"/>
      <c r="J66" s="197"/>
      <c r="K66" s="199"/>
      <c r="L66" s="199" t="s">
        <v>417</v>
      </c>
      <c r="M66" s="199" t="s">
        <v>437</v>
      </c>
      <c r="N66" s="199"/>
      <c r="O66" s="199"/>
      <c r="P66" s="199"/>
      <c r="Q66" s="199"/>
      <c r="R66" s="184">
        <f>'Приложение 1.1'!T55</f>
        <v>0</v>
      </c>
      <c r="S66" s="184">
        <f t="shared" si="0"/>
        <v>0</v>
      </c>
      <c r="T66" s="184">
        <f>'Приложение 1.1'!U55</f>
        <v>0</v>
      </c>
      <c r="U66" s="184">
        <f>'Приложение 1.1'!V55</f>
        <v>5</v>
      </c>
      <c r="V66" s="184">
        <f>'Приложение 1.1'!W55</f>
        <v>6.779</v>
      </c>
      <c r="W66" s="200"/>
      <c r="X66" s="200"/>
      <c r="Y66" s="184">
        <f>'Приложение 1.1'!X55</f>
        <v>11.779</v>
      </c>
    </row>
    <row r="67" spans="2:25" s="23" customFormat="1" ht="15">
      <c r="B67" s="181" t="str">
        <f>'Приложение 1.1'!E56</f>
        <v>1.1.12.2</v>
      </c>
      <c r="C67" s="199"/>
      <c r="D67" s="188" t="str">
        <f>'Приложение 1.1'!F56</f>
        <v>Замена ВМ и ТТ элегазовыми</v>
      </c>
      <c r="E67" s="184">
        <f>'Приложение 1.1'!X56</f>
        <v>24.94857627118644</v>
      </c>
      <c r="F67" s="199"/>
      <c r="G67" s="199"/>
      <c r="H67" s="199"/>
      <c r="I67" s="199"/>
      <c r="J67" s="197"/>
      <c r="K67" s="199" t="s">
        <v>438</v>
      </c>
      <c r="L67" s="199" t="s">
        <v>438</v>
      </c>
      <c r="M67" s="199" t="s">
        <v>438</v>
      </c>
      <c r="N67" s="199"/>
      <c r="O67" s="199"/>
      <c r="P67" s="199"/>
      <c r="Q67" s="199"/>
      <c r="R67" s="184">
        <f>'Приложение 1.1'!T56</f>
        <v>0</v>
      </c>
      <c r="S67" s="184">
        <f t="shared" si="0"/>
        <v>0</v>
      </c>
      <c r="T67" s="184">
        <f>'Приложение 1.1'!U56</f>
        <v>8.47457627118644</v>
      </c>
      <c r="U67" s="184">
        <f>'Приложение 1.1'!V56</f>
        <v>8.474</v>
      </c>
      <c r="V67" s="184">
        <f>'Приложение 1.1'!W56</f>
        <v>8</v>
      </c>
      <c r="W67" s="200"/>
      <c r="X67" s="200"/>
      <c r="Y67" s="184">
        <f>'Приложение 1.1'!X56</f>
        <v>24.94857627118644</v>
      </c>
    </row>
    <row r="68" spans="2:25" s="12" customFormat="1" ht="15">
      <c r="B68" s="180" t="str">
        <f>'Приложение 1.1'!E57</f>
        <v>1.2</v>
      </c>
      <c r="C68" s="201"/>
      <c r="D68" s="175" t="str">
        <f>'Приложение 1.1'!F57</f>
        <v>Создание систем противоаварийной и режимной автоматики</v>
      </c>
      <c r="E68" s="182">
        <f>'Приложение 1.1'!X57</f>
        <v>372</v>
      </c>
      <c r="F68" s="201"/>
      <c r="G68" s="201"/>
      <c r="H68" s="201"/>
      <c r="I68" s="201"/>
      <c r="J68" s="216"/>
      <c r="K68" s="201"/>
      <c r="L68" s="201"/>
      <c r="M68" s="201"/>
      <c r="N68" s="201"/>
      <c r="O68" s="201"/>
      <c r="P68" s="201"/>
      <c r="Q68" s="201"/>
      <c r="R68" s="182">
        <f>'Приложение 1.1'!T57</f>
        <v>60.99999999999999</v>
      </c>
      <c r="S68" s="182">
        <f t="shared" si="0"/>
        <v>60.99999999999999</v>
      </c>
      <c r="T68" s="182">
        <f>'Приложение 1.1'!U57</f>
        <v>85.99999999999999</v>
      </c>
      <c r="U68" s="182">
        <f>'Приложение 1.1'!V57</f>
        <v>105</v>
      </c>
      <c r="V68" s="182">
        <f>'Приложение 1.1'!W57</f>
        <v>120</v>
      </c>
      <c r="W68" s="202"/>
      <c r="X68" s="202"/>
      <c r="Y68" s="182">
        <f>'Приложение 1.1'!X57</f>
        <v>372</v>
      </c>
    </row>
    <row r="69" spans="2:25" s="12" customFormat="1" ht="15">
      <c r="B69" s="180" t="str">
        <f>'Приложение 1.1'!E58</f>
        <v>1.2.1</v>
      </c>
      <c r="C69" s="201"/>
      <c r="D69" s="175" t="str">
        <f>'Приложение 1.1'!F58</f>
        <v>ПС  Бекетово</v>
      </c>
      <c r="E69" s="182">
        <f>'Приложение 1.1'!X58</f>
        <v>36.099999999999994</v>
      </c>
      <c r="F69" s="201"/>
      <c r="G69" s="201"/>
      <c r="H69" s="201"/>
      <c r="I69" s="201"/>
      <c r="J69" s="216"/>
      <c r="K69" s="201"/>
      <c r="L69" s="201"/>
      <c r="M69" s="201"/>
      <c r="N69" s="201"/>
      <c r="O69" s="201"/>
      <c r="P69" s="201"/>
      <c r="Q69" s="201"/>
      <c r="R69" s="182">
        <f>'Приложение 1.1'!T58</f>
        <v>0</v>
      </c>
      <c r="S69" s="182">
        <f t="shared" si="0"/>
        <v>0</v>
      </c>
      <c r="T69" s="182">
        <f>'Приложение 1.1'!U58</f>
        <v>21</v>
      </c>
      <c r="U69" s="182">
        <f>'Приложение 1.1'!V58</f>
        <v>1.4</v>
      </c>
      <c r="V69" s="182">
        <f>'Приложение 1.1'!W58</f>
        <v>13.7</v>
      </c>
      <c r="W69" s="202"/>
      <c r="X69" s="202"/>
      <c r="Y69" s="182">
        <f>'Приложение 1.1'!X58</f>
        <v>36.099999999999994</v>
      </c>
    </row>
    <row r="70" spans="2:25" s="23" customFormat="1" ht="15">
      <c r="B70" s="181" t="str">
        <f>'Приложение 1.1'!E59</f>
        <v>1.2.1.1</v>
      </c>
      <c r="C70" s="199"/>
      <c r="D70" s="188" t="str">
        <f>'Приложение 1.1'!F59</f>
        <v>Замена РЗА ВЛ-500 Смеловская</v>
      </c>
      <c r="E70" s="184">
        <f>'Приложение 1.1'!X59</f>
        <v>21</v>
      </c>
      <c r="F70" s="199"/>
      <c r="G70" s="199"/>
      <c r="H70" s="199"/>
      <c r="I70" s="199"/>
      <c r="J70" s="197"/>
      <c r="K70" s="199" t="s">
        <v>439</v>
      </c>
      <c r="L70" s="199"/>
      <c r="M70" s="199"/>
      <c r="N70" s="199"/>
      <c r="O70" s="199"/>
      <c r="P70" s="199"/>
      <c r="Q70" s="199"/>
      <c r="R70" s="184">
        <f>'Приложение 1.1'!T59</f>
        <v>0</v>
      </c>
      <c r="S70" s="184">
        <f t="shared" si="0"/>
        <v>0</v>
      </c>
      <c r="T70" s="184">
        <f>'Приложение 1.1'!U59</f>
        <v>21</v>
      </c>
      <c r="U70" s="184">
        <f>'Приложение 1.1'!V59</f>
        <v>0</v>
      </c>
      <c r="V70" s="184">
        <f>'Приложение 1.1'!W59</f>
        <v>0</v>
      </c>
      <c r="W70" s="200"/>
      <c r="X70" s="200"/>
      <c r="Y70" s="184">
        <f>'Приложение 1.1'!X59</f>
        <v>21</v>
      </c>
    </row>
    <row r="71" spans="2:25" s="23" customFormat="1" ht="15">
      <c r="B71" s="181" t="str">
        <f>'Приложение 1.1'!E60</f>
        <v>1.2.1.2</v>
      </c>
      <c r="C71" s="199"/>
      <c r="D71" s="188" t="str">
        <f>'Приложение 1.1'!F60</f>
        <v>Замена РЗА ВЛ-110 кВ (7 ВЛ)</v>
      </c>
      <c r="E71" s="184">
        <f>'Приложение 1.1'!X60</f>
        <v>10</v>
      </c>
      <c r="F71" s="199"/>
      <c r="G71" s="199"/>
      <c r="H71" s="199"/>
      <c r="I71" s="199"/>
      <c r="J71" s="197"/>
      <c r="K71" s="199"/>
      <c r="L71" s="199" t="s">
        <v>439</v>
      </c>
      <c r="M71" s="199" t="s">
        <v>439</v>
      </c>
      <c r="N71" s="199"/>
      <c r="O71" s="199"/>
      <c r="P71" s="199"/>
      <c r="Q71" s="199"/>
      <c r="R71" s="184">
        <f>'Приложение 1.1'!T60</f>
        <v>0</v>
      </c>
      <c r="S71" s="184">
        <f t="shared" si="0"/>
        <v>0</v>
      </c>
      <c r="T71" s="184">
        <f>'Приложение 1.1'!U60</f>
        <v>0</v>
      </c>
      <c r="U71" s="184">
        <f>'Приложение 1.1'!V60</f>
        <v>0.8</v>
      </c>
      <c r="V71" s="184">
        <f>'Приложение 1.1'!W60</f>
        <v>9.2</v>
      </c>
      <c r="W71" s="200"/>
      <c r="X71" s="200"/>
      <c r="Y71" s="184">
        <f>'Приложение 1.1'!X60</f>
        <v>10</v>
      </c>
    </row>
    <row r="72" spans="2:25" s="23" customFormat="1" ht="15">
      <c r="B72" s="181" t="str">
        <f>'Приложение 1.1'!E61</f>
        <v>1.2.1.3</v>
      </c>
      <c r="C72" s="199"/>
      <c r="D72" s="188" t="str">
        <f>'Приложение 1.1'!F61</f>
        <v>Модернизация ПА-220 кВ (2 шт.)</v>
      </c>
      <c r="E72" s="184">
        <f>'Приложение 1.1'!X61</f>
        <v>2.85</v>
      </c>
      <c r="F72" s="199"/>
      <c r="G72" s="199"/>
      <c r="H72" s="199"/>
      <c r="I72" s="199"/>
      <c r="J72" s="197"/>
      <c r="K72" s="199"/>
      <c r="L72" s="199" t="s">
        <v>440</v>
      </c>
      <c r="M72" s="199" t="s">
        <v>440</v>
      </c>
      <c r="N72" s="199"/>
      <c r="O72" s="199"/>
      <c r="P72" s="199"/>
      <c r="Q72" s="199"/>
      <c r="R72" s="184">
        <f>'Приложение 1.1'!T61</f>
        <v>0</v>
      </c>
      <c r="S72" s="184">
        <f t="shared" si="0"/>
        <v>0</v>
      </c>
      <c r="T72" s="184">
        <f>'Приложение 1.1'!U61</f>
        <v>0</v>
      </c>
      <c r="U72" s="184">
        <f>'Приложение 1.1'!V61</f>
        <v>0.6</v>
      </c>
      <c r="V72" s="184">
        <f>'Приложение 1.1'!W61</f>
        <v>2.25</v>
      </c>
      <c r="W72" s="200"/>
      <c r="X72" s="200"/>
      <c r="Y72" s="184">
        <f>'Приложение 1.1'!X61</f>
        <v>2.85</v>
      </c>
    </row>
    <row r="73" spans="2:25" s="23" customFormat="1" ht="15">
      <c r="B73" s="181" t="str">
        <f>'Приложение 1.1'!E62</f>
        <v>1.2.1.4</v>
      </c>
      <c r="C73" s="199"/>
      <c r="D73" s="188" t="str">
        <f>'Приложение 1.1'!F62</f>
        <v>Модернизация ПА-110 кВ (4 шт.)</v>
      </c>
      <c r="E73" s="184">
        <f>'Приложение 1.1'!X62</f>
        <v>2.25</v>
      </c>
      <c r="F73" s="199"/>
      <c r="G73" s="199"/>
      <c r="H73" s="199"/>
      <c r="I73" s="199"/>
      <c r="J73" s="197"/>
      <c r="K73" s="199"/>
      <c r="L73" s="199"/>
      <c r="M73" s="199" t="s">
        <v>440</v>
      </c>
      <c r="N73" s="199"/>
      <c r="O73" s="199"/>
      <c r="P73" s="199"/>
      <c r="Q73" s="199"/>
      <c r="R73" s="184">
        <f>'Приложение 1.1'!T62</f>
        <v>0</v>
      </c>
      <c r="S73" s="184">
        <f t="shared" si="0"/>
        <v>0</v>
      </c>
      <c r="T73" s="184">
        <f>'Приложение 1.1'!U62</f>
        <v>0</v>
      </c>
      <c r="U73" s="184">
        <f>'Приложение 1.1'!V62</f>
        <v>0</v>
      </c>
      <c r="V73" s="184">
        <f>'Приложение 1.1'!W62</f>
        <v>2.25</v>
      </c>
      <c r="W73" s="200"/>
      <c r="X73" s="200"/>
      <c r="Y73" s="184">
        <f>'Приложение 1.1'!X62</f>
        <v>2.25</v>
      </c>
    </row>
    <row r="74" spans="2:25" s="12" customFormat="1" ht="15">
      <c r="B74" s="180" t="str">
        <f>'Приложение 1.1'!E63</f>
        <v>1.2.2</v>
      </c>
      <c r="C74" s="201"/>
      <c r="D74" s="175" t="str">
        <f>'Приложение 1.1'!F63</f>
        <v>ПС Буйская</v>
      </c>
      <c r="E74" s="182">
        <f>'Приложение 1.1'!X63</f>
        <v>45.800000000000004</v>
      </c>
      <c r="F74" s="201"/>
      <c r="G74" s="201"/>
      <c r="H74" s="201"/>
      <c r="I74" s="201"/>
      <c r="J74" s="216"/>
      <c r="K74" s="201"/>
      <c r="L74" s="201"/>
      <c r="M74" s="201"/>
      <c r="N74" s="201"/>
      <c r="O74" s="201"/>
      <c r="P74" s="201"/>
      <c r="Q74" s="201"/>
      <c r="R74" s="182">
        <f>'Приложение 1.1'!T63</f>
        <v>1.2</v>
      </c>
      <c r="S74" s="182">
        <f t="shared" si="0"/>
        <v>1.2</v>
      </c>
      <c r="T74" s="182">
        <f>'Приложение 1.1'!U63</f>
        <v>13.9</v>
      </c>
      <c r="U74" s="182">
        <f>'Приложение 1.1'!V63</f>
        <v>27.85</v>
      </c>
      <c r="V74" s="182">
        <f>'Приложение 1.1'!W63</f>
        <v>2.8499999999999996</v>
      </c>
      <c r="W74" s="202"/>
      <c r="X74" s="202"/>
      <c r="Y74" s="182">
        <f>'Приложение 1.1'!X63</f>
        <v>45.800000000000004</v>
      </c>
    </row>
    <row r="75" spans="2:25" s="23" customFormat="1" ht="15">
      <c r="B75" s="181" t="str">
        <f>'Приложение 1.1'!E64</f>
        <v>1.2.2.1</v>
      </c>
      <c r="C75" s="199"/>
      <c r="D75" s="188" t="str">
        <f>'Приложение 1.1'!F64</f>
        <v>ПИР реконструкции защит ВЛ 500 Карманово</v>
      </c>
      <c r="E75" s="184">
        <f>'Приложение 1.1'!X64</f>
        <v>2.5</v>
      </c>
      <c r="F75" s="199"/>
      <c r="G75" s="199"/>
      <c r="H75" s="199"/>
      <c r="I75" s="199"/>
      <c r="J75" s="197"/>
      <c r="K75" s="199" t="s">
        <v>441</v>
      </c>
      <c r="L75" s="199"/>
      <c r="M75" s="199"/>
      <c r="N75" s="199"/>
      <c r="O75" s="199"/>
      <c r="P75" s="199"/>
      <c r="Q75" s="199"/>
      <c r="R75" s="184">
        <f>'Приложение 1.1'!T64</f>
        <v>0</v>
      </c>
      <c r="S75" s="184">
        <f t="shared" si="0"/>
        <v>0</v>
      </c>
      <c r="T75" s="184">
        <f>'Приложение 1.1'!U64</f>
        <v>2.5</v>
      </c>
      <c r="U75" s="184">
        <f>'Приложение 1.1'!V64</f>
        <v>0</v>
      </c>
      <c r="V75" s="184">
        <f>'Приложение 1.1'!W64</f>
        <v>0</v>
      </c>
      <c r="W75" s="200"/>
      <c r="X75" s="200"/>
      <c r="Y75" s="184">
        <f>'Приложение 1.1'!X64</f>
        <v>2.5</v>
      </c>
    </row>
    <row r="76" spans="2:25" s="23" customFormat="1" ht="15">
      <c r="B76" s="181" t="str">
        <f>'Приложение 1.1'!E65</f>
        <v>1.2.2.2</v>
      </c>
      <c r="C76" s="199"/>
      <c r="D76" s="188" t="str">
        <f>'Приложение 1.1'!F65</f>
        <v>Реконструкция защит ВЛ-500 кВ Карманово</v>
      </c>
      <c r="E76" s="184">
        <f>'Приложение 1.1'!X65</f>
        <v>21</v>
      </c>
      <c r="F76" s="199"/>
      <c r="G76" s="199"/>
      <c r="H76" s="199"/>
      <c r="I76" s="199"/>
      <c r="J76" s="197"/>
      <c r="K76" s="199"/>
      <c r="L76" s="199" t="s">
        <v>439</v>
      </c>
      <c r="M76" s="199"/>
      <c r="N76" s="199"/>
      <c r="O76" s="199"/>
      <c r="P76" s="199"/>
      <c r="Q76" s="199"/>
      <c r="R76" s="184">
        <f>'Приложение 1.1'!T65</f>
        <v>0</v>
      </c>
      <c r="S76" s="184">
        <f t="shared" si="0"/>
        <v>0</v>
      </c>
      <c r="T76" s="184">
        <f>'Приложение 1.1'!U65</f>
        <v>0</v>
      </c>
      <c r="U76" s="184">
        <f>'Приложение 1.1'!V65</f>
        <v>21</v>
      </c>
      <c r="V76" s="184">
        <f>'Приложение 1.1'!W65</f>
        <v>0</v>
      </c>
      <c r="W76" s="200"/>
      <c r="X76" s="200"/>
      <c r="Y76" s="184">
        <f>'Приложение 1.1'!X65</f>
        <v>21</v>
      </c>
    </row>
    <row r="77" spans="2:25" s="23" customFormat="1" ht="15">
      <c r="B77" s="181" t="str">
        <f>'Приложение 1.1'!E66</f>
        <v>1.2.2.3</v>
      </c>
      <c r="C77" s="199"/>
      <c r="D77" s="188" t="str">
        <f>'Приложение 1.1'!F66</f>
        <v>Модернизация ПА-500 кВ (2 шт.)</v>
      </c>
      <c r="E77" s="184">
        <f>'Приложение 1.1'!X66</f>
        <v>4.5</v>
      </c>
      <c r="F77" s="199"/>
      <c r="G77" s="199"/>
      <c r="H77" s="199"/>
      <c r="I77" s="199"/>
      <c r="J77" s="197"/>
      <c r="K77" s="199"/>
      <c r="L77" s="199" t="s">
        <v>440</v>
      </c>
      <c r="M77" s="199" t="s">
        <v>440</v>
      </c>
      <c r="N77" s="199"/>
      <c r="O77" s="199"/>
      <c r="P77" s="199"/>
      <c r="Q77" s="199"/>
      <c r="R77" s="184">
        <f>'Приложение 1.1'!T66</f>
        <v>0</v>
      </c>
      <c r="S77" s="184">
        <f t="shared" si="0"/>
        <v>0</v>
      </c>
      <c r="T77" s="184">
        <f>'Приложение 1.1'!U66</f>
        <v>0.6</v>
      </c>
      <c r="U77" s="184">
        <f>'Приложение 1.1'!V66</f>
        <v>2.25</v>
      </c>
      <c r="V77" s="184">
        <f>'Приложение 1.1'!W66</f>
        <v>1.65</v>
      </c>
      <c r="W77" s="200"/>
      <c r="X77" s="200"/>
      <c r="Y77" s="184">
        <f>'Приложение 1.1'!X66</f>
        <v>4.5</v>
      </c>
    </row>
    <row r="78" spans="2:25" s="23" customFormat="1" ht="15">
      <c r="B78" s="181" t="str">
        <f>'Приложение 1.1'!E67</f>
        <v>1.2.2.4</v>
      </c>
      <c r="C78" s="199"/>
      <c r="D78" s="188" t="str">
        <f>'Приложение 1.1'!F67</f>
        <v>Модернизация ПА-220 кВ (2 шт.)</v>
      </c>
      <c r="E78" s="184">
        <f>'Приложение 1.1'!X67</f>
        <v>1.2</v>
      </c>
      <c r="F78" s="199"/>
      <c r="G78" s="199"/>
      <c r="H78" s="199"/>
      <c r="I78" s="199" t="s">
        <v>440</v>
      </c>
      <c r="J78" s="197" t="str">
        <f>I78</f>
        <v>Шкафы ПА</v>
      </c>
      <c r="K78" s="199"/>
      <c r="L78" s="199"/>
      <c r="M78" s="199"/>
      <c r="N78" s="199"/>
      <c r="O78" s="199"/>
      <c r="P78" s="199"/>
      <c r="Q78" s="199"/>
      <c r="R78" s="184">
        <f>'Приложение 1.1'!T67</f>
        <v>1.2</v>
      </c>
      <c r="S78" s="184">
        <f t="shared" si="0"/>
        <v>1.2</v>
      </c>
      <c r="T78" s="184">
        <f>'Приложение 1.1'!U67</f>
        <v>0</v>
      </c>
      <c r="U78" s="184">
        <f>'Приложение 1.1'!V67</f>
        <v>0</v>
      </c>
      <c r="V78" s="184">
        <f>'Приложение 1.1'!W67</f>
        <v>0</v>
      </c>
      <c r="W78" s="200"/>
      <c r="X78" s="200"/>
      <c r="Y78" s="184">
        <f>'Приложение 1.1'!X67</f>
        <v>1.2</v>
      </c>
    </row>
    <row r="79" spans="2:25" s="23" customFormat="1" ht="15">
      <c r="B79" s="181" t="str">
        <f>'Приложение 1.1'!E68</f>
        <v>1.2.2.5</v>
      </c>
      <c r="C79" s="199"/>
      <c r="D79" s="188" t="str">
        <f>'Приложение 1.1'!F68</f>
        <v>Замена РЗА ВЛ-220 кВ (1 ВЛ)</v>
      </c>
      <c r="E79" s="184">
        <f>'Приложение 1.1'!X68</f>
        <v>5.3999999999999995</v>
      </c>
      <c r="F79" s="199"/>
      <c r="G79" s="199"/>
      <c r="H79" s="199"/>
      <c r="I79" s="199"/>
      <c r="J79" s="197"/>
      <c r="K79" s="199"/>
      <c r="L79" s="199" t="s">
        <v>439</v>
      </c>
      <c r="M79" s="199"/>
      <c r="N79" s="199"/>
      <c r="O79" s="199"/>
      <c r="P79" s="199"/>
      <c r="Q79" s="199"/>
      <c r="R79" s="184">
        <f>'Приложение 1.1'!T68</f>
        <v>0</v>
      </c>
      <c r="S79" s="184">
        <f t="shared" si="0"/>
        <v>0</v>
      </c>
      <c r="T79" s="184">
        <f>'Приложение 1.1'!U68</f>
        <v>0.8</v>
      </c>
      <c r="U79" s="184">
        <f>'Приложение 1.1'!V68</f>
        <v>4.6</v>
      </c>
      <c r="V79" s="184">
        <f>'Приложение 1.1'!W68</f>
        <v>0</v>
      </c>
      <c r="W79" s="200"/>
      <c r="X79" s="200"/>
      <c r="Y79" s="184">
        <f>'Приложение 1.1'!X68</f>
        <v>5.3999999999999995</v>
      </c>
    </row>
    <row r="80" spans="2:25" s="23" customFormat="1" ht="15">
      <c r="B80" s="181" t="str">
        <f>'Приложение 1.1'!E69</f>
        <v>1.2.2.6</v>
      </c>
      <c r="C80" s="199"/>
      <c r="D80" s="188" t="str">
        <f>'Приложение 1.1'!F69</f>
        <v>Замена РЗА ВЛ-110 кВ (2 ВЛ тупик)</v>
      </c>
      <c r="E80" s="184">
        <f>'Приложение 1.1'!X69</f>
        <v>1.2</v>
      </c>
      <c r="F80" s="199"/>
      <c r="G80" s="199"/>
      <c r="H80" s="199"/>
      <c r="I80" s="199"/>
      <c r="J80" s="197"/>
      <c r="K80" s="199"/>
      <c r="L80" s="199"/>
      <c r="M80" s="199" t="s">
        <v>439</v>
      </c>
      <c r="N80" s="199"/>
      <c r="O80" s="199"/>
      <c r="P80" s="199"/>
      <c r="Q80" s="199"/>
      <c r="R80" s="184">
        <f>'Приложение 1.1'!T69</f>
        <v>0</v>
      </c>
      <c r="S80" s="184">
        <f t="shared" si="0"/>
        <v>0</v>
      </c>
      <c r="T80" s="184">
        <f>'Приложение 1.1'!U69</f>
        <v>0</v>
      </c>
      <c r="U80" s="184">
        <f>'Приложение 1.1'!V69</f>
        <v>0</v>
      </c>
      <c r="V80" s="184">
        <f>'Приложение 1.1'!W69</f>
        <v>1.2</v>
      </c>
      <c r="W80" s="200"/>
      <c r="X80" s="200"/>
      <c r="Y80" s="184">
        <f>'Приложение 1.1'!X69</f>
        <v>1.2</v>
      </c>
    </row>
    <row r="81" spans="2:25" s="23" customFormat="1" ht="15">
      <c r="B81" s="181" t="str">
        <f>'Приложение 1.1'!E70</f>
        <v>1.2.2.7</v>
      </c>
      <c r="C81" s="199"/>
      <c r="D81" s="188" t="str">
        <f>'Приложение 1.1'!F70</f>
        <v>Реконструкция ДЗШ-500 (4 к-та)</v>
      </c>
      <c r="E81" s="184">
        <f>'Приложение 1.1'!X70</f>
        <v>10</v>
      </c>
      <c r="F81" s="199"/>
      <c r="G81" s="199"/>
      <c r="H81" s="199"/>
      <c r="I81" s="199"/>
      <c r="J81" s="197"/>
      <c r="K81" s="199" t="s">
        <v>442</v>
      </c>
      <c r="L81" s="199"/>
      <c r="M81" s="199"/>
      <c r="N81" s="199"/>
      <c r="O81" s="199"/>
      <c r="P81" s="199"/>
      <c r="Q81" s="199"/>
      <c r="R81" s="184">
        <f>'Приложение 1.1'!T70</f>
        <v>0</v>
      </c>
      <c r="S81" s="184">
        <f aca="true" t="shared" si="1" ref="S81:S144">SUM(O81:R81)</f>
        <v>0</v>
      </c>
      <c r="T81" s="184">
        <f>'Приложение 1.1'!U70</f>
        <v>10</v>
      </c>
      <c r="U81" s="184">
        <f>'Приложение 1.1'!V70</f>
        <v>0</v>
      </c>
      <c r="V81" s="184">
        <f>'Приложение 1.1'!W70</f>
        <v>0</v>
      </c>
      <c r="W81" s="200"/>
      <c r="X81" s="200"/>
      <c r="Y81" s="184">
        <f>'Приложение 1.1'!X70</f>
        <v>10</v>
      </c>
    </row>
    <row r="82" spans="2:25" s="12" customFormat="1" ht="15">
      <c r="B82" s="180" t="str">
        <f>'Приложение 1.1'!E71</f>
        <v>1.2.3</v>
      </c>
      <c r="C82" s="201"/>
      <c r="D82" s="175" t="str">
        <f>'Приложение 1.1'!F71</f>
        <v>ПС Уфимская-500</v>
      </c>
      <c r="E82" s="182">
        <f>'Приложение 1.1'!X71</f>
        <v>3.5999999999999996</v>
      </c>
      <c r="F82" s="201"/>
      <c r="G82" s="201"/>
      <c r="H82" s="201"/>
      <c r="I82" s="201"/>
      <c r="J82" s="216"/>
      <c r="K82" s="201"/>
      <c r="L82" s="201"/>
      <c r="M82" s="201"/>
      <c r="N82" s="201"/>
      <c r="O82" s="201"/>
      <c r="P82" s="201"/>
      <c r="Q82" s="201"/>
      <c r="R82" s="182">
        <f>'Приложение 1.1'!T71</f>
        <v>2.4</v>
      </c>
      <c r="S82" s="182">
        <f t="shared" si="1"/>
        <v>2.4</v>
      </c>
      <c r="T82" s="182">
        <f>'Приложение 1.1'!U71</f>
        <v>0</v>
      </c>
      <c r="U82" s="182">
        <f>'Приложение 1.1'!V71</f>
        <v>0</v>
      </c>
      <c r="V82" s="182">
        <f>'Приложение 1.1'!W71</f>
        <v>1.2</v>
      </c>
      <c r="W82" s="202"/>
      <c r="X82" s="202"/>
      <c r="Y82" s="182">
        <f>'Приложение 1.1'!X71</f>
        <v>3.5999999999999996</v>
      </c>
    </row>
    <row r="83" spans="2:25" s="23" customFormat="1" ht="15">
      <c r="B83" s="181" t="str">
        <f>'Приложение 1.1'!E72</f>
        <v>1.2.3.1</v>
      </c>
      <c r="C83" s="199"/>
      <c r="D83" s="188" t="str">
        <f>'Приложение 1.1'!F72</f>
        <v>ПИР реконструкции защит ВЛ 500 Буйская</v>
      </c>
      <c r="E83" s="184">
        <f>'Приложение 1.1'!X72</f>
        <v>0.6</v>
      </c>
      <c r="F83" s="199"/>
      <c r="G83" s="199"/>
      <c r="H83" s="199"/>
      <c r="I83" s="199"/>
      <c r="J83" s="197"/>
      <c r="K83" s="199"/>
      <c r="L83" s="199"/>
      <c r="M83" s="199" t="s">
        <v>441</v>
      </c>
      <c r="N83" s="199"/>
      <c r="O83" s="199"/>
      <c r="P83" s="199"/>
      <c r="Q83" s="199"/>
      <c r="R83" s="184">
        <f>'Приложение 1.1'!T72</f>
        <v>0</v>
      </c>
      <c r="S83" s="184">
        <f t="shared" si="1"/>
        <v>0</v>
      </c>
      <c r="T83" s="184">
        <f>'Приложение 1.1'!U72</f>
        <v>0</v>
      </c>
      <c r="U83" s="184">
        <f>'Приложение 1.1'!V72</f>
        <v>0</v>
      </c>
      <c r="V83" s="184">
        <f>'Приложение 1.1'!W72</f>
        <v>0.6</v>
      </c>
      <c r="W83" s="200"/>
      <c r="X83" s="200"/>
      <c r="Y83" s="184">
        <f>'Приложение 1.1'!X72</f>
        <v>0.6</v>
      </c>
    </row>
    <row r="84" spans="2:25" s="23" customFormat="1" ht="15">
      <c r="B84" s="181" t="str">
        <f>'Приложение 1.1'!E73</f>
        <v>1.2.3.2</v>
      </c>
      <c r="C84" s="199"/>
      <c r="D84" s="188" t="str">
        <f>'Приложение 1.1'!F73</f>
        <v>Реконструкция АОПО АТ-2</v>
      </c>
      <c r="E84" s="184">
        <f>'Приложение 1.1'!X73</f>
        <v>2.4</v>
      </c>
      <c r="F84" s="199"/>
      <c r="G84" s="199"/>
      <c r="H84" s="199"/>
      <c r="I84" s="199"/>
      <c r="J84" s="197"/>
      <c r="K84" s="199" t="s">
        <v>443</v>
      </c>
      <c r="L84" s="199"/>
      <c r="M84" s="199"/>
      <c r="N84" s="199"/>
      <c r="O84" s="199"/>
      <c r="P84" s="199"/>
      <c r="Q84" s="199"/>
      <c r="R84" s="184">
        <f>'Приложение 1.1'!T73</f>
        <v>2.4</v>
      </c>
      <c r="S84" s="184">
        <f t="shared" si="1"/>
        <v>2.4</v>
      </c>
      <c r="T84" s="184">
        <f>'Приложение 1.1'!U73</f>
        <v>0</v>
      </c>
      <c r="U84" s="184">
        <f>'Приложение 1.1'!V73</f>
        <v>0</v>
      </c>
      <c r="V84" s="184">
        <f>'Приложение 1.1'!W73</f>
        <v>0</v>
      </c>
      <c r="W84" s="200"/>
      <c r="X84" s="200"/>
      <c r="Y84" s="184">
        <f>'Приложение 1.1'!X73</f>
        <v>2.4</v>
      </c>
    </row>
    <row r="85" spans="2:25" s="23" customFormat="1" ht="15">
      <c r="B85" s="181" t="str">
        <f>'Приложение 1.1'!E74</f>
        <v>1.2.3.3</v>
      </c>
      <c r="C85" s="199"/>
      <c r="D85" s="188" t="str">
        <f>'Приложение 1.1'!F74</f>
        <v>ПИР и реконструкции защит ВЛ 500 Кропачево</v>
      </c>
      <c r="E85" s="184">
        <f>'Приложение 1.1'!X74</f>
        <v>0.6</v>
      </c>
      <c r="F85" s="199"/>
      <c r="G85" s="199"/>
      <c r="H85" s="199"/>
      <c r="I85" s="199"/>
      <c r="J85" s="197"/>
      <c r="K85" s="199"/>
      <c r="L85" s="199"/>
      <c r="M85" s="199" t="s">
        <v>441</v>
      </c>
      <c r="N85" s="199"/>
      <c r="O85" s="199"/>
      <c r="P85" s="199"/>
      <c r="Q85" s="199"/>
      <c r="R85" s="184">
        <f>'Приложение 1.1'!T74</f>
        <v>0</v>
      </c>
      <c r="S85" s="184">
        <f t="shared" si="1"/>
        <v>0</v>
      </c>
      <c r="T85" s="184">
        <f>'Приложение 1.1'!U74</f>
        <v>0</v>
      </c>
      <c r="U85" s="184">
        <f>'Приложение 1.1'!V74</f>
        <v>0</v>
      </c>
      <c r="V85" s="184">
        <f>'Приложение 1.1'!W74</f>
        <v>0.6</v>
      </c>
      <c r="W85" s="200"/>
      <c r="X85" s="200"/>
      <c r="Y85" s="184">
        <f>'Приложение 1.1'!X74</f>
        <v>0.6</v>
      </c>
    </row>
    <row r="86" spans="2:25" s="12" customFormat="1" ht="15">
      <c r="B86" s="180" t="str">
        <f>'Приложение 1.1'!E75</f>
        <v>1.2.4</v>
      </c>
      <c r="C86" s="201"/>
      <c r="D86" s="175" t="str">
        <f>'Приложение 1.1'!F75</f>
        <v>ПС НПЗ</v>
      </c>
      <c r="E86" s="182">
        <f>'Приложение 1.1'!X75</f>
        <v>28.499999999999996</v>
      </c>
      <c r="F86" s="201"/>
      <c r="G86" s="201"/>
      <c r="H86" s="201"/>
      <c r="I86" s="201"/>
      <c r="J86" s="216"/>
      <c r="K86" s="201"/>
      <c r="L86" s="201"/>
      <c r="M86" s="201"/>
      <c r="N86" s="201"/>
      <c r="O86" s="201"/>
      <c r="P86" s="201"/>
      <c r="Q86" s="201"/>
      <c r="R86" s="182">
        <f>'Приложение 1.1'!T75</f>
        <v>15.7</v>
      </c>
      <c r="S86" s="182">
        <f t="shared" si="1"/>
        <v>15.7</v>
      </c>
      <c r="T86" s="182">
        <f>'Приложение 1.1'!U75</f>
        <v>5.6</v>
      </c>
      <c r="U86" s="182">
        <f>'Приложение 1.1'!V75</f>
        <v>0</v>
      </c>
      <c r="V86" s="182">
        <f>'Приложение 1.1'!W75</f>
        <v>7.199999999999999</v>
      </c>
      <c r="W86" s="202"/>
      <c r="X86" s="202"/>
      <c r="Y86" s="182">
        <f>'Приложение 1.1'!X75</f>
        <v>28.499999999999996</v>
      </c>
    </row>
    <row r="87" spans="2:25" s="23" customFormat="1" ht="15">
      <c r="B87" s="181" t="str">
        <f>'Приложение 1.1'!E76</f>
        <v>1.2.4.1</v>
      </c>
      <c r="C87" s="199"/>
      <c r="D87" s="188" t="str">
        <f>'Приложение 1.1'!F76</f>
        <v>Реконструкция защит АТ-2</v>
      </c>
      <c r="E87" s="184">
        <f>'Приложение 1.1'!X76</f>
        <v>11.6</v>
      </c>
      <c r="F87" s="199"/>
      <c r="G87" s="199"/>
      <c r="H87" s="199"/>
      <c r="I87" s="199" t="s">
        <v>444</v>
      </c>
      <c r="J87" s="197" t="str">
        <f>I87</f>
        <v>Шкафы защит АТ</v>
      </c>
      <c r="K87" s="199"/>
      <c r="L87" s="199"/>
      <c r="M87" s="199"/>
      <c r="N87" s="199"/>
      <c r="O87" s="199"/>
      <c r="P87" s="199"/>
      <c r="Q87" s="199"/>
      <c r="R87" s="184">
        <f>'Приложение 1.1'!T76</f>
        <v>11.6</v>
      </c>
      <c r="S87" s="184">
        <f t="shared" si="1"/>
        <v>11.6</v>
      </c>
      <c r="T87" s="184">
        <f>'Приложение 1.1'!U76</f>
        <v>0</v>
      </c>
      <c r="U87" s="184">
        <f>'Приложение 1.1'!V76</f>
        <v>0</v>
      </c>
      <c r="V87" s="184">
        <f>'Приложение 1.1'!W76</f>
        <v>0</v>
      </c>
      <c r="W87" s="200"/>
      <c r="X87" s="200"/>
      <c r="Y87" s="184">
        <f>'Приложение 1.1'!X76</f>
        <v>11.6</v>
      </c>
    </row>
    <row r="88" spans="2:25" s="23" customFormat="1" ht="20.25" customHeight="1">
      <c r="B88" s="181" t="str">
        <f>'Приложение 1.1'!E77</f>
        <v>1.2.4.2</v>
      </c>
      <c r="C88" s="199"/>
      <c r="D88" s="188" t="str">
        <f>'Приложение 1.1'!F77</f>
        <v>Реконструкция защит ВЛ-220 кВ ТЭЦ-2</v>
      </c>
      <c r="E88" s="184">
        <f>'Приложение 1.1'!X77</f>
        <v>6.3999999999999995</v>
      </c>
      <c r="F88" s="199"/>
      <c r="G88" s="199"/>
      <c r="H88" s="199"/>
      <c r="I88" s="199" t="s">
        <v>441</v>
      </c>
      <c r="J88" s="197" t="str">
        <f>I88</f>
        <v>ПИР</v>
      </c>
      <c r="K88" s="199" t="s">
        <v>439</v>
      </c>
      <c r="L88" s="199"/>
      <c r="M88" s="199"/>
      <c r="N88" s="199"/>
      <c r="O88" s="199"/>
      <c r="P88" s="199"/>
      <c r="Q88" s="199"/>
      <c r="R88" s="184">
        <f>'Приложение 1.1'!T77</f>
        <v>0.8</v>
      </c>
      <c r="S88" s="184">
        <f t="shared" si="1"/>
        <v>0.8</v>
      </c>
      <c r="T88" s="184">
        <f>'Приложение 1.1'!U77</f>
        <v>5.6</v>
      </c>
      <c r="U88" s="184">
        <f>'Приложение 1.1'!V77</f>
        <v>0</v>
      </c>
      <c r="V88" s="184">
        <f>'Приложение 1.1'!W77</f>
        <v>0</v>
      </c>
      <c r="W88" s="200"/>
      <c r="X88" s="200"/>
      <c r="Y88" s="184">
        <f>'Приложение 1.1'!X77</f>
        <v>6.3999999999999995</v>
      </c>
    </row>
    <row r="89" spans="2:25" s="23" customFormat="1" ht="15">
      <c r="B89" s="181" t="str">
        <f>'Приложение 1.1'!E78</f>
        <v>1.2.4.3</v>
      </c>
      <c r="C89" s="199"/>
      <c r="D89" s="188" t="str">
        <f>'Приложение 1.1'!F78</f>
        <v>Реконструкция защит ВЛ-110 кВ транзитной линии (2 шт.)</v>
      </c>
      <c r="E89" s="184">
        <f>'Приложение 1.1'!X78</f>
        <v>1.6</v>
      </c>
      <c r="F89" s="199"/>
      <c r="G89" s="199"/>
      <c r="H89" s="199"/>
      <c r="I89" s="199"/>
      <c r="J89" s="197"/>
      <c r="K89" s="199"/>
      <c r="L89" s="199"/>
      <c r="M89" s="199" t="s">
        <v>439</v>
      </c>
      <c r="N89" s="199"/>
      <c r="O89" s="199"/>
      <c r="P89" s="199"/>
      <c r="Q89" s="199"/>
      <c r="R89" s="184">
        <f>'Приложение 1.1'!T78</f>
        <v>0</v>
      </c>
      <c r="S89" s="184">
        <f t="shared" si="1"/>
        <v>0</v>
      </c>
      <c r="T89" s="184">
        <f>'Приложение 1.1'!U78</f>
        <v>0</v>
      </c>
      <c r="U89" s="184">
        <f>'Приложение 1.1'!V78</f>
        <v>0</v>
      </c>
      <c r="V89" s="184">
        <f>'Приложение 1.1'!W78</f>
        <v>1.6</v>
      </c>
      <c r="W89" s="200"/>
      <c r="X89" s="200"/>
      <c r="Y89" s="184">
        <f>'Приложение 1.1'!X78</f>
        <v>1.6</v>
      </c>
    </row>
    <row r="90" spans="2:25" s="23" customFormat="1" ht="15">
      <c r="B90" s="181" t="str">
        <f>'Приложение 1.1'!E79</f>
        <v>1.2.4.4</v>
      </c>
      <c r="C90" s="199"/>
      <c r="D90" s="188" t="str">
        <f>'Приложение 1.1'!F79</f>
        <v>Реконструкция защит ВЛ-110 кВ (8 шт.)</v>
      </c>
      <c r="E90" s="184">
        <f>'Приложение 1.1'!X79</f>
        <v>5.6</v>
      </c>
      <c r="F90" s="199"/>
      <c r="G90" s="199"/>
      <c r="H90" s="199"/>
      <c r="I90" s="199"/>
      <c r="J90" s="197"/>
      <c r="K90" s="199"/>
      <c r="L90" s="199"/>
      <c r="M90" s="199" t="s">
        <v>439</v>
      </c>
      <c r="N90" s="199"/>
      <c r="O90" s="199"/>
      <c r="P90" s="199"/>
      <c r="Q90" s="199"/>
      <c r="R90" s="184">
        <f>'Приложение 1.1'!T79</f>
        <v>0</v>
      </c>
      <c r="S90" s="184">
        <f t="shared" si="1"/>
        <v>0</v>
      </c>
      <c r="T90" s="184">
        <f>'Приложение 1.1'!U79</f>
        <v>0</v>
      </c>
      <c r="U90" s="184">
        <f>'Приложение 1.1'!V79</f>
        <v>0</v>
      </c>
      <c r="V90" s="184">
        <f>'Приложение 1.1'!W79</f>
        <v>5.6</v>
      </c>
      <c r="W90" s="200"/>
      <c r="X90" s="200"/>
      <c r="Y90" s="184">
        <f>'Приложение 1.1'!X79</f>
        <v>5.6</v>
      </c>
    </row>
    <row r="91" spans="2:25" s="23" customFormat="1" ht="15">
      <c r="B91" s="181" t="str">
        <f>'Приложение 1.1'!E80</f>
        <v>1.2.4.5</v>
      </c>
      <c r="C91" s="199"/>
      <c r="D91" s="188" t="str">
        <f>'Приложение 1.1'!F80</f>
        <v>Реконструкция защит ШСВ-110 кВ, СВ-110кВ</v>
      </c>
      <c r="E91" s="184">
        <f>'Приложение 1.1'!X80</f>
        <v>3.3</v>
      </c>
      <c r="F91" s="199"/>
      <c r="G91" s="199"/>
      <c r="H91" s="199"/>
      <c r="I91" s="199" t="s">
        <v>439</v>
      </c>
      <c r="J91" s="197" t="str">
        <f>I91</f>
        <v>Шкафы РЗА и ПА</v>
      </c>
      <c r="K91" s="199"/>
      <c r="L91" s="199"/>
      <c r="M91" s="199"/>
      <c r="N91" s="199"/>
      <c r="O91" s="199"/>
      <c r="P91" s="199"/>
      <c r="Q91" s="199"/>
      <c r="R91" s="184">
        <f>'Приложение 1.1'!T80</f>
        <v>3.3</v>
      </c>
      <c r="S91" s="184">
        <f t="shared" si="1"/>
        <v>3.3</v>
      </c>
      <c r="T91" s="184">
        <f>'Приложение 1.1'!U80</f>
        <v>0</v>
      </c>
      <c r="U91" s="184">
        <f>'Приложение 1.1'!V80</f>
        <v>0</v>
      </c>
      <c r="V91" s="184">
        <f>'Приложение 1.1'!W80</f>
        <v>0</v>
      </c>
      <c r="W91" s="200"/>
      <c r="X91" s="200"/>
      <c r="Y91" s="184">
        <f>'Приложение 1.1'!X80</f>
        <v>3.3</v>
      </c>
    </row>
    <row r="92" spans="2:25" s="12" customFormat="1" ht="15">
      <c r="B92" s="180" t="str">
        <f>'Приложение 1.1'!E81</f>
        <v>1.2.5</v>
      </c>
      <c r="C92" s="201"/>
      <c r="D92" s="175" t="str">
        <f>'Приложение 1.1'!F81</f>
        <v>ПС Уфа-Южная</v>
      </c>
      <c r="E92" s="182">
        <f>'Приложение 1.1'!X81</f>
        <v>41.35</v>
      </c>
      <c r="F92" s="201"/>
      <c r="G92" s="201"/>
      <c r="H92" s="201"/>
      <c r="I92" s="201"/>
      <c r="J92" s="216"/>
      <c r="K92" s="201"/>
      <c r="L92" s="201"/>
      <c r="M92" s="201"/>
      <c r="N92" s="201"/>
      <c r="O92" s="201"/>
      <c r="P92" s="201"/>
      <c r="Q92" s="201"/>
      <c r="R92" s="182">
        <f>'Приложение 1.1'!T81</f>
        <v>0</v>
      </c>
      <c r="S92" s="182">
        <f t="shared" si="1"/>
        <v>0</v>
      </c>
      <c r="T92" s="182">
        <f>'Приложение 1.1'!U81</f>
        <v>0.8</v>
      </c>
      <c r="U92" s="182">
        <f>'Приложение 1.1'!V81</f>
        <v>6.8</v>
      </c>
      <c r="V92" s="182">
        <f>'Приложение 1.1'!W81</f>
        <v>33.75</v>
      </c>
      <c r="W92" s="202"/>
      <c r="X92" s="202"/>
      <c r="Y92" s="182">
        <f>'Приложение 1.1'!X81</f>
        <v>41.35</v>
      </c>
    </row>
    <row r="93" spans="2:25" s="23" customFormat="1" ht="15">
      <c r="B93" s="181" t="str">
        <f>'Приложение 1.1'!E82</f>
        <v>1.2.5.1</v>
      </c>
      <c r="C93" s="199"/>
      <c r="D93" s="188" t="str">
        <f>'Приложение 1.1'!F82</f>
        <v>ПИР реконструкции защит АТ-1</v>
      </c>
      <c r="E93" s="184">
        <f>'Приложение 1.1'!X82</f>
        <v>1.8</v>
      </c>
      <c r="F93" s="199"/>
      <c r="G93" s="199"/>
      <c r="H93" s="199"/>
      <c r="I93" s="199"/>
      <c r="J93" s="197"/>
      <c r="K93" s="199"/>
      <c r="L93" s="199"/>
      <c r="M93" s="199" t="s">
        <v>441</v>
      </c>
      <c r="N93" s="199"/>
      <c r="O93" s="199"/>
      <c r="P93" s="199"/>
      <c r="Q93" s="199"/>
      <c r="R93" s="184">
        <f>'Приложение 1.1'!T82</f>
        <v>0</v>
      </c>
      <c r="S93" s="184">
        <f t="shared" si="1"/>
        <v>0</v>
      </c>
      <c r="T93" s="184">
        <f>'Приложение 1.1'!U82</f>
        <v>0</v>
      </c>
      <c r="U93" s="184">
        <f>'Приложение 1.1'!V82</f>
        <v>0</v>
      </c>
      <c r="V93" s="184">
        <f>'Приложение 1.1'!W82</f>
        <v>1.8</v>
      </c>
      <c r="W93" s="200"/>
      <c r="X93" s="200"/>
      <c r="Y93" s="184">
        <f>'Приложение 1.1'!X82</f>
        <v>1.8</v>
      </c>
    </row>
    <row r="94" spans="2:25" s="23" customFormat="1" ht="15">
      <c r="B94" s="181" t="str">
        <f>'Приложение 1.1'!E83</f>
        <v>1.2.5.2</v>
      </c>
      <c r="C94" s="199"/>
      <c r="D94" s="188" t="str">
        <f>'Приложение 1.1'!F83</f>
        <v>ПИР реконструкции защит АТ-2</v>
      </c>
      <c r="E94" s="184">
        <f>'Приложение 1.1'!X83</f>
        <v>1.8</v>
      </c>
      <c r="F94" s="199"/>
      <c r="G94" s="199"/>
      <c r="H94" s="199"/>
      <c r="I94" s="199"/>
      <c r="J94" s="197"/>
      <c r="K94" s="199"/>
      <c r="L94" s="199"/>
      <c r="M94" s="199" t="s">
        <v>441</v>
      </c>
      <c r="N94" s="199"/>
      <c r="O94" s="199"/>
      <c r="P94" s="199"/>
      <c r="Q94" s="199"/>
      <c r="R94" s="184">
        <f>'Приложение 1.1'!T83</f>
        <v>0</v>
      </c>
      <c r="S94" s="184">
        <f t="shared" si="1"/>
        <v>0</v>
      </c>
      <c r="T94" s="184">
        <f>'Приложение 1.1'!U83</f>
        <v>0</v>
      </c>
      <c r="U94" s="184">
        <f>'Приложение 1.1'!V83</f>
        <v>0</v>
      </c>
      <c r="V94" s="184">
        <f>'Приложение 1.1'!W83</f>
        <v>1.8</v>
      </c>
      <c r="W94" s="200"/>
      <c r="X94" s="200"/>
      <c r="Y94" s="184">
        <f>'Приложение 1.1'!X83</f>
        <v>1.8</v>
      </c>
    </row>
    <row r="95" spans="2:25" s="23" customFormat="1" ht="15">
      <c r="B95" s="181" t="str">
        <f>'Приложение 1.1'!E84</f>
        <v>1.2.5.3</v>
      </c>
      <c r="C95" s="199"/>
      <c r="D95" s="188" t="str">
        <f>'Приложение 1.1'!F84</f>
        <v>Реконструкция защит ВЛ-220 кВ (3 шт.)</v>
      </c>
      <c r="E95" s="184">
        <f>'Приложение 1.1'!X84</f>
        <v>6.6</v>
      </c>
      <c r="F95" s="199"/>
      <c r="G95" s="199"/>
      <c r="H95" s="199"/>
      <c r="I95" s="199"/>
      <c r="J95" s="197"/>
      <c r="K95" s="199"/>
      <c r="L95" s="199" t="s">
        <v>439</v>
      </c>
      <c r="M95" s="199" t="s">
        <v>439</v>
      </c>
      <c r="N95" s="199"/>
      <c r="O95" s="199"/>
      <c r="P95" s="199"/>
      <c r="Q95" s="199"/>
      <c r="R95" s="184">
        <f>'Приложение 1.1'!T84</f>
        <v>0</v>
      </c>
      <c r="S95" s="184">
        <f t="shared" si="1"/>
        <v>0</v>
      </c>
      <c r="T95" s="184">
        <f>'Приложение 1.1'!U84</f>
        <v>0.8</v>
      </c>
      <c r="U95" s="184">
        <f>'Приложение 1.1'!V84</f>
        <v>4.2</v>
      </c>
      <c r="V95" s="184">
        <f>'Приложение 1.1'!W84</f>
        <v>1.6</v>
      </c>
      <c r="W95" s="200"/>
      <c r="X95" s="200"/>
      <c r="Y95" s="184">
        <f>'Приложение 1.1'!X84</f>
        <v>6.6</v>
      </c>
    </row>
    <row r="96" spans="2:25" s="23" customFormat="1" ht="15">
      <c r="B96" s="181" t="str">
        <f>'Приложение 1.1'!E85</f>
        <v>1.2.5.4</v>
      </c>
      <c r="C96" s="199"/>
      <c r="D96" s="188" t="str">
        <f>'Приложение 1.1'!F85</f>
        <v>Реконструкция защит ВЛ-110 кВ (9 шт.)</v>
      </c>
      <c r="E96" s="184">
        <f>'Приложение 1.1'!X85</f>
        <v>18.6</v>
      </c>
      <c r="F96" s="199"/>
      <c r="G96" s="199"/>
      <c r="H96" s="199"/>
      <c r="I96" s="199"/>
      <c r="J96" s="197"/>
      <c r="K96" s="199"/>
      <c r="L96" s="199"/>
      <c r="M96" s="199" t="s">
        <v>439</v>
      </c>
      <c r="N96" s="199"/>
      <c r="O96" s="199"/>
      <c r="P96" s="199"/>
      <c r="Q96" s="199"/>
      <c r="R96" s="184">
        <f>'Приложение 1.1'!T85</f>
        <v>0</v>
      </c>
      <c r="S96" s="184">
        <f t="shared" si="1"/>
        <v>0</v>
      </c>
      <c r="T96" s="184">
        <f>'Приложение 1.1'!U85</f>
        <v>0</v>
      </c>
      <c r="U96" s="184">
        <f>'Приложение 1.1'!V85</f>
        <v>0</v>
      </c>
      <c r="V96" s="184">
        <f>'Приложение 1.1'!W85</f>
        <v>18.6</v>
      </c>
      <c r="W96" s="200"/>
      <c r="X96" s="200"/>
      <c r="Y96" s="184">
        <f>'Приложение 1.1'!X85</f>
        <v>18.6</v>
      </c>
    </row>
    <row r="97" spans="2:25" s="23" customFormat="1" ht="15">
      <c r="B97" s="181" t="str">
        <f>'Приложение 1.1'!E86</f>
        <v>1.2.5.5</v>
      </c>
      <c r="C97" s="199"/>
      <c r="D97" s="188" t="str">
        <f>'Приложение 1.1'!F86</f>
        <v>Реконструкция ШСВ-220 кВ (1 шт.)</v>
      </c>
      <c r="E97" s="184">
        <f>'Приложение 1.1'!X86</f>
        <v>0.5</v>
      </c>
      <c r="F97" s="199"/>
      <c r="G97" s="199"/>
      <c r="H97" s="199"/>
      <c r="I97" s="199"/>
      <c r="J97" s="197"/>
      <c r="K97" s="199"/>
      <c r="L97" s="199"/>
      <c r="M97" s="199" t="s">
        <v>441</v>
      </c>
      <c r="N97" s="199"/>
      <c r="O97" s="199"/>
      <c r="P97" s="199"/>
      <c r="Q97" s="199"/>
      <c r="R97" s="184">
        <f>'Приложение 1.1'!T86</f>
        <v>0</v>
      </c>
      <c r="S97" s="184">
        <f t="shared" si="1"/>
        <v>0</v>
      </c>
      <c r="T97" s="184">
        <f>'Приложение 1.1'!U86</f>
        <v>0</v>
      </c>
      <c r="U97" s="184">
        <f>'Приложение 1.1'!V86</f>
        <v>0</v>
      </c>
      <c r="V97" s="184">
        <f>'Приложение 1.1'!W86</f>
        <v>0.5</v>
      </c>
      <c r="W97" s="200"/>
      <c r="X97" s="200"/>
      <c r="Y97" s="184">
        <f>'Приложение 1.1'!X86</f>
        <v>0.5</v>
      </c>
    </row>
    <row r="98" spans="2:25" s="23" customFormat="1" ht="15">
      <c r="B98" s="181" t="str">
        <f>'Приложение 1.1'!E87</f>
        <v>1.2.5.6</v>
      </c>
      <c r="C98" s="199"/>
      <c r="D98" s="188" t="str">
        <f>'Приложение 1.1'!F87</f>
        <v>Реконструкция ОВ-220 кВ (1 шт.)</v>
      </c>
      <c r="E98" s="184">
        <f>'Приложение 1.1'!X87</f>
        <v>4.4</v>
      </c>
      <c r="F98" s="199"/>
      <c r="G98" s="199"/>
      <c r="H98" s="199"/>
      <c r="I98" s="199"/>
      <c r="J98" s="197"/>
      <c r="K98" s="199"/>
      <c r="L98" s="199" t="s">
        <v>441</v>
      </c>
      <c r="M98" s="199" t="s">
        <v>439</v>
      </c>
      <c r="N98" s="199"/>
      <c r="O98" s="199"/>
      <c r="P98" s="199"/>
      <c r="Q98" s="199"/>
      <c r="R98" s="184">
        <f>'Приложение 1.1'!T87</f>
        <v>0</v>
      </c>
      <c r="S98" s="184">
        <f t="shared" si="1"/>
        <v>0</v>
      </c>
      <c r="T98" s="184">
        <f>'Приложение 1.1'!U87</f>
        <v>0</v>
      </c>
      <c r="U98" s="184">
        <f>'Приложение 1.1'!V87</f>
        <v>1</v>
      </c>
      <c r="V98" s="184">
        <f>'Приложение 1.1'!W87</f>
        <v>3.4</v>
      </c>
      <c r="W98" s="200"/>
      <c r="X98" s="200"/>
      <c r="Y98" s="184">
        <f>'Приложение 1.1'!X87</f>
        <v>4.4</v>
      </c>
    </row>
    <row r="99" spans="2:25" s="23" customFormat="1" ht="15">
      <c r="B99" s="181" t="str">
        <f>'Приложение 1.1'!E88</f>
        <v>1.2.5.7</v>
      </c>
      <c r="C99" s="199"/>
      <c r="D99" s="188" t="str">
        <f>'Приложение 1.1'!F88</f>
        <v>Реконструкция ШСВ-110 кВ (2 шт.)</v>
      </c>
      <c r="E99" s="184">
        <f>'Приложение 1.1'!X88</f>
        <v>1</v>
      </c>
      <c r="F99" s="199"/>
      <c r="G99" s="199"/>
      <c r="H99" s="199"/>
      <c r="I99" s="199"/>
      <c r="J99" s="197"/>
      <c r="K99" s="199"/>
      <c r="L99" s="199"/>
      <c r="M99" s="199" t="s">
        <v>439</v>
      </c>
      <c r="N99" s="199"/>
      <c r="O99" s="199"/>
      <c r="P99" s="199"/>
      <c r="Q99" s="199"/>
      <c r="R99" s="184">
        <f>'Приложение 1.1'!T88</f>
        <v>0</v>
      </c>
      <c r="S99" s="184">
        <f t="shared" si="1"/>
        <v>0</v>
      </c>
      <c r="T99" s="184">
        <f>'Приложение 1.1'!U88</f>
        <v>0</v>
      </c>
      <c r="U99" s="184">
        <f>'Приложение 1.1'!V88</f>
        <v>0</v>
      </c>
      <c r="V99" s="184">
        <f>'Приложение 1.1'!W88</f>
        <v>1</v>
      </c>
      <c r="W99" s="200"/>
      <c r="X99" s="200"/>
      <c r="Y99" s="184">
        <f>'Приложение 1.1'!X88</f>
        <v>1</v>
      </c>
    </row>
    <row r="100" spans="2:25" s="23" customFormat="1" ht="15">
      <c r="B100" s="181" t="str">
        <f>'Приложение 1.1'!E89</f>
        <v>1.2.5.8</v>
      </c>
      <c r="C100" s="199"/>
      <c r="D100" s="188" t="str">
        <f>'Приложение 1.1'!F89</f>
        <v>Реконструкция ОВ-110 кВ (1 шт.)</v>
      </c>
      <c r="E100" s="184">
        <f>'Приложение 1.1'!X89</f>
        <v>4.4</v>
      </c>
      <c r="F100" s="199"/>
      <c r="G100" s="199"/>
      <c r="H100" s="199"/>
      <c r="I100" s="199"/>
      <c r="J100" s="197"/>
      <c r="K100" s="199"/>
      <c r="L100" s="199" t="s">
        <v>441</v>
      </c>
      <c r="M100" s="199" t="s">
        <v>439</v>
      </c>
      <c r="N100" s="199"/>
      <c r="O100" s="199"/>
      <c r="P100" s="199"/>
      <c r="Q100" s="199"/>
      <c r="R100" s="184">
        <f>'Приложение 1.1'!T89</f>
        <v>0</v>
      </c>
      <c r="S100" s="184">
        <f t="shared" si="1"/>
        <v>0</v>
      </c>
      <c r="T100" s="184">
        <f>'Приложение 1.1'!U89</f>
        <v>0</v>
      </c>
      <c r="U100" s="184">
        <f>'Приложение 1.1'!V89</f>
        <v>1</v>
      </c>
      <c r="V100" s="184">
        <f>'Приложение 1.1'!W89</f>
        <v>3.4</v>
      </c>
      <c r="W100" s="200"/>
      <c r="X100" s="200"/>
      <c r="Y100" s="184">
        <f>'Приложение 1.1'!X89</f>
        <v>4.4</v>
      </c>
    </row>
    <row r="101" spans="2:25" s="23" customFormat="1" ht="15">
      <c r="B101" s="181" t="str">
        <f>'Приложение 1.1'!E90</f>
        <v>1.2.5.9</v>
      </c>
      <c r="C101" s="199"/>
      <c r="D101" s="188" t="str">
        <f>'Приложение 1.1'!F90</f>
        <v>Модернизация ПА-110 кВ (1 шт.)</v>
      </c>
      <c r="E101" s="184">
        <f>'Приложение 1.1'!X90</f>
        <v>2.25</v>
      </c>
      <c r="F101" s="199"/>
      <c r="G101" s="199"/>
      <c r="H101" s="199"/>
      <c r="I101" s="199"/>
      <c r="J101" s="197"/>
      <c r="K101" s="199"/>
      <c r="L101" s="199" t="s">
        <v>441</v>
      </c>
      <c r="M101" s="199" t="s">
        <v>439</v>
      </c>
      <c r="N101" s="199"/>
      <c r="O101" s="199"/>
      <c r="P101" s="199"/>
      <c r="Q101" s="199"/>
      <c r="R101" s="184">
        <f>'Приложение 1.1'!T90</f>
        <v>0</v>
      </c>
      <c r="S101" s="184">
        <f t="shared" si="1"/>
        <v>0</v>
      </c>
      <c r="T101" s="184">
        <f>'Приложение 1.1'!U90</f>
        <v>0</v>
      </c>
      <c r="U101" s="184">
        <f>'Приложение 1.1'!V90</f>
        <v>0.6</v>
      </c>
      <c r="V101" s="184">
        <f>'Приложение 1.1'!W90</f>
        <v>1.65</v>
      </c>
      <c r="W101" s="200"/>
      <c r="X101" s="200"/>
      <c r="Y101" s="184">
        <f>'Приложение 1.1'!X90</f>
        <v>2.25</v>
      </c>
    </row>
    <row r="102" spans="2:25" s="12" customFormat="1" ht="15">
      <c r="B102" s="180" t="str">
        <f>'Приложение 1.1'!E91</f>
        <v>1.2.6</v>
      </c>
      <c r="C102" s="201"/>
      <c r="D102" s="175" t="str">
        <f>'Приложение 1.1'!F91</f>
        <v>ПС Благовар</v>
      </c>
      <c r="E102" s="182">
        <f>'Приложение 1.1'!X91</f>
        <v>11.1</v>
      </c>
      <c r="F102" s="201"/>
      <c r="G102" s="201"/>
      <c r="H102" s="201"/>
      <c r="I102" s="201"/>
      <c r="J102" s="216"/>
      <c r="K102" s="201"/>
      <c r="L102" s="201"/>
      <c r="M102" s="201"/>
      <c r="N102" s="201"/>
      <c r="O102" s="201"/>
      <c r="P102" s="201"/>
      <c r="Q102" s="201"/>
      <c r="R102" s="182">
        <f>'Приложение 1.1'!T91</f>
        <v>0</v>
      </c>
      <c r="S102" s="182">
        <f t="shared" si="1"/>
        <v>0</v>
      </c>
      <c r="T102" s="182">
        <f>'Приложение 1.1'!U91</f>
        <v>1.4</v>
      </c>
      <c r="U102" s="182">
        <f>'Приложение 1.1'!V91</f>
        <v>9.1</v>
      </c>
      <c r="V102" s="182">
        <f>'Приложение 1.1'!W91</f>
        <v>0.6</v>
      </c>
      <c r="W102" s="202"/>
      <c r="X102" s="202"/>
      <c r="Y102" s="182">
        <f>'Приложение 1.1'!X91</f>
        <v>11.1</v>
      </c>
    </row>
    <row r="103" spans="2:25" s="23" customFormat="1" ht="15">
      <c r="B103" s="181" t="str">
        <f>'Приложение 1.1'!E92</f>
        <v>1.2.6.1</v>
      </c>
      <c r="C103" s="199"/>
      <c r="D103" s="188" t="str">
        <f>'Приложение 1.1'!F92</f>
        <v>Реконструкция защит ВЛ-220 кВ Туймазы</v>
      </c>
      <c r="E103" s="184">
        <f>'Приложение 1.1'!X92</f>
        <v>5.3999999999999995</v>
      </c>
      <c r="F103" s="199"/>
      <c r="G103" s="199"/>
      <c r="H103" s="199"/>
      <c r="I103" s="199"/>
      <c r="J103" s="197"/>
      <c r="K103" s="199" t="s">
        <v>441</v>
      </c>
      <c r="L103" s="199" t="s">
        <v>439</v>
      </c>
      <c r="M103" s="199"/>
      <c r="N103" s="199"/>
      <c r="O103" s="199"/>
      <c r="P103" s="199"/>
      <c r="Q103" s="199"/>
      <c r="R103" s="184">
        <f>'Приложение 1.1'!T92</f>
        <v>0</v>
      </c>
      <c r="S103" s="184">
        <f t="shared" si="1"/>
        <v>0</v>
      </c>
      <c r="T103" s="184">
        <f>'Приложение 1.1'!U92</f>
        <v>0.8</v>
      </c>
      <c r="U103" s="184">
        <f>'Приложение 1.1'!V92</f>
        <v>4.6</v>
      </c>
      <c r="V103" s="184">
        <f>'Приложение 1.1'!W92</f>
        <v>0</v>
      </c>
      <c r="W103" s="200"/>
      <c r="X103" s="200"/>
      <c r="Y103" s="184">
        <f>'Приложение 1.1'!X92</f>
        <v>5.3999999999999995</v>
      </c>
    </row>
    <row r="104" spans="2:25" s="23" customFormat="1" ht="15">
      <c r="B104" s="181" t="str">
        <f>'Приложение 1.1'!E93</f>
        <v>1.2.6.2</v>
      </c>
      <c r="C104" s="199"/>
      <c r="D104" s="188" t="str">
        <f>'Приложение 1.1'!F93</f>
        <v>Модернизация ПА-220 кВ</v>
      </c>
      <c r="E104" s="184">
        <f>'Приложение 1.1'!X93</f>
        <v>0.6</v>
      </c>
      <c r="F104" s="199"/>
      <c r="G104" s="199"/>
      <c r="H104" s="199"/>
      <c r="I104" s="199"/>
      <c r="J104" s="197"/>
      <c r="K104" s="199"/>
      <c r="L104" s="199"/>
      <c r="M104" s="199" t="s">
        <v>441</v>
      </c>
      <c r="N104" s="199"/>
      <c r="O104" s="199"/>
      <c r="P104" s="199"/>
      <c r="Q104" s="199"/>
      <c r="R104" s="184">
        <f>'Приложение 1.1'!T93</f>
        <v>0</v>
      </c>
      <c r="S104" s="184">
        <f t="shared" si="1"/>
        <v>0</v>
      </c>
      <c r="T104" s="184">
        <f>'Приложение 1.1'!U93</f>
        <v>0</v>
      </c>
      <c r="U104" s="184">
        <f>'Приложение 1.1'!V93</f>
        <v>0</v>
      </c>
      <c r="V104" s="184">
        <f>'Приложение 1.1'!W93</f>
        <v>0.6</v>
      </c>
      <c r="W104" s="200"/>
      <c r="X104" s="200"/>
      <c r="Y104" s="184">
        <f>'Приложение 1.1'!X93</f>
        <v>0.6</v>
      </c>
    </row>
    <row r="105" spans="2:25" s="23" customFormat="1" ht="15">
      <c r="B105" s="181" t="str">
        <f>'Приложение 1.1'!E94</f>
        <v>1.2.6.3</v>
      </c>
      <c r="C105" s="199"/>
      <c r="D105" s="188" t="str">
        <f>'Приложение 1.1'!F94</f>
        <v>Реконструкция РАС</v>
      </c>
      <c r="E105" s="184">
        <f>'Приложение 1.1'!X94</f>
        <v>5.1</v>
      </c>
      <c r="F105" s="199"/>
      <c r="G105" s="199"/>
      <c r="H105" s="199"/>
      <c r="I105" s="199"/>
      <c r="J105" s="197"/>
      <c r="K105" s="199" t="s">
        <v>441</v>
      </c>
      <c r="L105" s="199" t="s">
        <v>445</v>
      </c>
      <c r="M105" s="199"/>
      <c r="N105" s="199"/>
      <c r="O105" s="199"/>
      <c r="P105" s="199"/>
      <c r="Q105" s="199"/>
      <c r="R105" s="184">
        <f>'Приложение 1.1'!T94</f>
        <v>0</v>
      </c>
      <c r="S105" s="184">
        <f t="shared" si="1"/>
        <v>0</v>
      </c>
      <c r="T105" s="184">
        <f>'Приложение 1.1'!U94</f>
        <v>0.6</v>
      </c>
      <c r="U105" s="184">
        <f>'Приложение 1.1'!V94</f>
        <v>4.5</v>
      </c>
      <c r="V105" s="184">
        <f>'Приложение 1.1'!W94</f>
        <v>0</v>
      </c>
      <c r="W105" s="200"/>
      <c r="X105" s="200"/>
      <c r="Y105" s="184">
        <f>'Приложение 1.1'!X94</f>
        <v>5.1</v>
      </c>
    </row>
    <row r="106" spans="2:25" s="12" customFormat="1" ht="15">
      <c r="B106" s="180" t="str">
        <f>'Приложение 1.1'!E95</f>
        <v>1.2.7</v>
      </c>
      <c r="C106" s="201"/>
      <c r="D106" s="175" t="str">
        <f>'Приложение 1.1'!F95</f>
        <v>ПС Аргамак</v>
      </c>
      <c r="E106" s="182">
        <f>'Приложение 1.1'!X95</f>
        <v>41.400000000000006</v>
      </c>
      <c r="F106" s="201"/>
      <c r="G106" s="201"/>
      <c r="H106" s="201"/>
      <c r="I106" s="201"/>
      <c r="J106" s="216"/>
      <c r="K106" s="201"/>
      <c r="L106" s="201"/>
      <c r="M106" s="201"/>
      <c r="N106" s="201"/>
      <c r="O106" s="201"/>
      <c r="P106" s="201"/>
      <c r="Q106" s="201"/>
      <c r="R106" s="182">
        <f>'Приложение 1.1'!T95</f>
        <v>1.7999999999999998</v>
      </c>
      <c r="S106" s="182">
        <f t="shared" si="1"/>
        <v>1.7999999999999998</v>
      </c>
      <c r="T106" s="182">
        <f>'Приложение 1.1'!U95</f>
        <v>5.8999999999999995</v>
      </c>
      <c r="U106" s="182">
        <f>'Приложение 1.1'!V95</f>
        <v>11.45</v>
      </c>
      <c r="V106" s="182">
        <f>'Приложение 1.1'!W95</f>
        <v>22.250000000000004</v>
      </c>
      <c r="W106" s="202"/>
      <c r="X106" s="202"/>
      <c r="Y106" s="182">
        <f>'Приложение 1.1'!X95</f>
        <v>41.400000000000006</v>
      </c>
    </row>
    <row r="107" spans="2:25" s="23" customFormat="1" ht="15">
      <c r="B107" s="181" t="str">
        <f>'Приложение 1.1'!E96</f>
        <v>1.2.7.1</v>
      </c>
      <c r="C107" s="199"/>
      <c r="D107" s="188" t="str">
        <f>'Приложение 1.1'!F96</f>
        <v>ПИР реконструкции защит АТ-1</v>
      </c>
      <c r="E107" s="184">
        <f>'Приложение 1.1'!X96</f>
        <v>1.8</v>
      </c>
      <c r="F107" s="199"/>
      <c r="G107" s="199"/>
      <c r="H107" s="199"/>
      <c r="I107" s="199"/>
      <c r="J107" s="197"/>
      <c r="K107" s="199"/>
      <c r="L107" s="199" t="s">
        <v>441</v>
      </c>
      <c r="M107" s="199"/>
      <c r="N107" s="199"/>
      <c r="O107" s="199"/>
      <c r="P107" s="199"/>
      <c r="Q107" s="199"/>
      <c r="R107" s="184">
        <f>'Приложение 1.1'!T96</f>
        <v>0</v>
      </c>
      <c r="S107" s="184">
        <f t="shared" si="1"/>
        <v>0</v>
      </c>
      <c r="T107" s="184">
        <f>'Приложение 1.1'!U96</f>
        <v>0</v>
      </c>
      <c r="U107" s="184">
        <f>'Приложение 1.1'!V96</f>
        <v>1.8</v>
      </c>
      <c r="V107" s="184">
        <f>'Приложение 1.1'!W96</f>
        <v>0</v>
      </c>
      <c r="W107" s="200"/>
      <c r="X107" s="200"/>
      <c r="Y107" s="184">
        <f>'Приложение 1.1'!X96</f>
        <v>1.8</v>
      </c>
    </row>
    <row r="108" spans="2:25" s="23" customFormat="1" ht="15">
      <c r="B108" s="181" t="str">
        <f>'Приложение 1.1'!E97</f>
        <v>1.2.7.2</v>
      </c>
      <c r="C108" s="199"/>
      <c r="D108" s="188" t="str">
        <f>'Приложение 1.1'!F97</f>
        <v>Реконструкция защит АТ-1</v>
      </c>
      <c r="E108" s="184">
        <f>'Приложение 1.1'!X97</f>
        <v>12</v>
      </c>
      <c r="F108" s="199"/>
      <c r="G108" s="199"/>
      <c r="H108" s="199"/>
      <c r="I108" s="199"/>
      <c r="J108" s="197"/>
      <c r="K108" s="199"/>
      <c r="L108" s="199"/>
      <c r="M108" s="199" t="s">
        <v>444</v>
      </c>
      <c r="N108" s="199"/>
      <c r="O108" s="199"/>
      <c r="P108" s="199"/>
      <c r="Q108" s="199"/>
      <c r="R108" s="184">
        <f>'Приложение 1.1'!T97</f>
        <v>0</v>
      </c>
      <c r="S108" s="184">
        <f t="shared" si="1"/>
        <v>0</v>
      </c>
      <c r="T108" s="184">
        <f>'Приложение 1.1'!U97</f>
        <v>0</v>
      </c>
      <c r="U108" s="184">
        <f>'Приложение 1.1'!V97</f>
        <v>0</v>
      </c>
      <c r="V108" s="184">
        <f>'Приложение 1.1'!W97</f>
        <v>12</v>
      </c>
      <c r="W108" s="200"/>
      <c r="X108" s="200"/>
      <c r="Y108" s="184">
        <f>'Приложение 1.1'!X97</f>
        <v>12</v>
      </c>
    </row>
    <row r="109" spans="2:25" s="23" customFormat="1" ht="15">
      <c r="B109" s="181" t="str">
        <f>'Приложение 1.1'!E98</f>
        <v>1.2.7.3</v>
      </c>
      <c r="C109" s="199"/>
      <c r="D109" s="188" t="str">
        <f>'Приложение 1.1'!F98</f>
        <v>ПИР реконструкции защит АТ-2</v>
      </c>
      <c r="E109" s="184">
        <f>'Приложение 1.1'!X98</f>
        <v>1.8</v>
      </c>
      <c r="F109" s="199"/>
      <c r="G109" s="199"/>
      <c r="H109" s="199"/>
      <c r="I109" s="199"/>
      <c r="J109" s="197"/>
      <c r="K109" s="199"/>
      <c r="L109" s="199"/>
      <c r="M109" s="199" t="s">
        <v>441</v>
      </c>
      <c r="N109" s="199"/>
      <c r="O109" s="199"/>
      <c r="P109" s="199"/>
      <c r="Q109" s="199"/>
      <c r="R109" s="184">
        <f>'Приложение 1.1'!T98</f>
        <v>0</v>
      </c>
      <c r="S109" s="184">
        <f t="shared" si="1"/>
        <v>0</v>
      </c>
      <c r="T109" s="184">
        <f>'Приложение 1.1'!U98</f>
        <v>0</v>
      </c>
      <c r="U109" s="184">
        <f>'Приложение 1.1'!V98</f>
        <v>0</v>
      </c>
      <c r="V109" s="184">
        <f>'Приложение 1.1'!W98</f>
        <v>1.8</v>
      </c>
      <c r="W109" s="200"/>
      <c r="X109" s="200"/>
      <c r="Y109" s="184">
        <f>'Приложение 1.1'!X98</f>
        <v>1.8</v>
      </c>
    </row>
    <row r="110" spans="2:25" s="23" customFormat="1" ht="15">
      <c r="B110" s="181" t="str">
        <f>'Приложение 1.1'!E99</f>
        <v>1.2.7.4</v>
      </c>
      <c r="C110" s="199"/>
      <c r="D110" s="188" t="str">
        <f>'Приложение 1.1'!F99</f>
        <v>Реконструкция защит ВЛ-220 кВ</v>
      </c>
      <c r="E110" s="184">
        <f>'Приложение 1.1'!X99</f>
        <v>5.3999999999999995</v>
      </c>
      <c r="F110" s="199"/>
      <c r="G110" s="199"/>
      <c r="H110" s="199"/>
      <c r="I110" s="199"/>
      <c r="J110" s="197"/>
      <c r="K110" s="199" t="s">
        <v>441</v>
      </c>
      <c r="L110" s="199" t="s">
        <v>439</v>
      </c>
      <c r="M110" s="199"/>
      <c r="N110" s="199"/>
      <c r="O110" s="199"/>
      <c r="P110" s="199"/>
      <c r="Q110" s="199"/>
      <c r="R110" s="184">
        <f>'Приложение 1.1'!T99</f>
        <v>0</v>
      </c>
      <c r="S110" s="184">
        <f t="shared" si="1"/>
        <v>0</v>
      </c>
      <c r="T110" s="184">
        <f>'Приложение 1.1'!U99</f>
        <v>0.8</v>
      </c>
      <c r="U110" s="184">
        <f>'Приложение 1.1'!V99</f>
        <v>4.6</v>
      </c>
      <c r="V110" s="184">
        <f>'Приложение 1.1'!W99</f>
        <v>0</v>
      </c>
      <c r="W110" s="200"/>
      <c r="X110" s="200"/>
      <c r="Y110" s="184">
        <f>'Приложение 1.1'!X99</f>
        <v>5.3999999999999995</v>
      </c>
    </row>
    <row r="111" spans="2:25" s="23" customFormat="1" ht="20.25" customHeight="1">
      <c r="B111" s="181" t="str">
        <f>'Приложение 1.1'!E100</f>
        <v>1.2.7.5</v>
      </c>
      <c r="C111" s="199"/>
      <c r="D111" s="188" t="str">
        <f>'Приложение 1.1'!F100</f>
        <v>Реконструкция защит ВЛ-110 кВ</v>
      </c>
      <c r="E111" s="184">
        <f>'Приложение 1.1'!X100</f>
        <v>10.8</v>
      </c>
      <c r="F111" s="199"/>
      <c r="G111" s="199"/>
      <c r="H111" s="199"/>
      <c r="I111" s="199" t="s">
        <v>441</v>
      </c>
      <c r="J111" s="197" t="str">
        <f>I111</f>
        <v>ПИР</v>
      </c>
      <c r="K111" s="199" t="s">
        <v>439</v>
      </c>
      <c r="L111" s="199" t="s">
        <v>439</v>
      </c>
      <c r="M111" s="199" t="s">
        <v>439</v>
      </c>
      <c r="N111" s="199"/>
      <c r="O111" s="199"/>
      <c r="P111" s="199"/>
      <c r="Q111" s="199"/>
      <c r="R111" s="184">
        <f>'Приложение 1.1'!T100</f>
        <v>0.6</v>
      </c>
      <c r="S111" s="184">
        <f t="shared" si="1"/>
        <v>0.6</v>
      </c>
      <c r="T111" s="184">
        <f>'Приложение 1.1'!U100</f>
        <v>4</v>
      </c>
      <c r="U111" s="184">
        <f>'Приложение 1.1'!V100</f>
        <v>0.8</v>
      </c>
      <c r="V111" s="184">
        <f>'Приложение 1.1'!W100</f>
        <v>5.4</v>
      </c>
      <c r="W111" s="200"/>
      <c r="X111" s="200"/>
      <c r="Y111" s="184">
        <f>'Приложение 1.1'!X100</f>
        <v>10.8</v>
      </c>
    </row>
    <row r="112" spans="2:25" s="23" customFormat="1" ht="15">
      <c r="B112" s="181" t="str">
        <f>'Приложение 1.1'!E101</f>
        <v>1.2.7.6</v>
      </c>
      <c r="C112" s="199"/>
      <c r="D112" s="188" t="str">
        <f>'Приложение 1.1'!F101</f>
        <v>Реконструкция ШСВ-110 кВ (1шт)</v>
      </c>
      <c r="E112" s="184">
        <f>'Приложение 1.1'!X101</f>
        <v>2.5</v>
      </c>
      <c r="F112" s="199"/>
      <c r="G112" s="199"/>
      <c r="H112" s="199"/>
      <c r="I112" s="199"/>
      <c r="J112" s="197"/>
      <c r="K112" s="199" t="s">
        <v>441</v>
      </c>
      <c r="L112" s="199" t="s">
        <v>439</v>
      </c>
      <c r="M112" s="199"/>
      <c r="N112" s="199"/>
      <c r="O112" s="199"/>
      <c r="P112" s="199"/>
      <c r="Q112" s="199"/>
      <c r="R112" s="184">
        <f>'Приложение 1.1'!T101</f>
        <v>0</v>
      </c>
      <c r="S112" s="184">
        <f t="shared" si="1"/>
        <v>0</v>
      </c>
      <c r="T112" s="184">
        <f>'Приложение 1.1'!U101</f>
        <v>0.5</v>
      </c>
      <c r="U112" s="184">
        <f>'Приложение 1.1'!V101</f>
        <v>2</v>
      </c>
      <c r="V112" s="184">
        <f>'Приложение 1.1'!W101</f>
        <v>0</v>
      </c>
      <c r="W112" s="200"/>
      <c r="X112" s="200"/>
      <c r="Y112" s="184">
        <f>'Приложение 1.1'!X101</f>
        <v>2.5</v>
      </c>
    </row>
    <row r="113" spans="2:25" s="23" customFormat="1" ht="15">
      <c r="B113" s="181" t="str">
        <f>'Приложение 1.1'!E102</f>
        <v>1.2.7.7</v>
      </c>
      <c r="C113" s="199"/>
      <c r="D113" s="188" t="str">
        <f>'Приложение 1.1'!F102</f>
        <v>Модернизация ПА 220 кВ</v>
      </c>
      <c r="E113" s="184">
        <f>'Приложение 1.1'!X102</f>
        <v>1.2</v>
      </c>
      <c r="F113" s="199"/>
      <c r="G113" s="199"/>
      <c r="H113" s="199"/>
      <c r="I113" s="199" t="s">
        <v>440</v>
      </c>
      <c r="J113" s="197" t="str">
        <f>I113</f>
        <v>Шкафы ПА</v>
      </c>
      <c r="K113" s="199"/>
      <c r="L113" s="199"/>
      <c r="M113" s="199"/>
      <c r="N113" s="199"/>
      <c r="O113" s="199"/>
      <c r="P113" s="199"/>
      <c r="Q113" s="199"/>
      <c r="R113" s="184">
        <f>'Приложение 1.1'!T102</f>
        <v>1.2</v>
      </c>
      <c r="S113" s="184">
        <f t="shared" si="1"/>
        <v>1.2</v>
      </c>
      <c r="T113" s="184">
        <f>'Приложение 1.1'!U102</f>
        <v>0</v>
      </c>
      <c r="U113" s="184">
        <f>'Приложение 1.1'!V102</f>
        <v>0</v>
      </c>
      <c r="V113" s="184">
        <f>'Приложение 1.1'!W102</f>
        <v>0</v>
      </c>
      <c r="W113" s="200"/>
      <c r="X113" s="200"/>
      <c r="Y113" s="184">
        <f>'Приложение 1.1'!X102</f>
        <v>1.2</v>
      </c>
    </row>
    <row r="114" spans="2:25" s="23" customFormat="1" ht="15">
      <c r="B114" s="181" t="str">
        <f>'Приложение 1.1'!E103</f>
        <v>1.2.7.8</v>
      </c>
      <c r="C114" s="199"/>
      <c r="D114" s="188" t="str">
        <f>'Приложение 1.1'!F103</f>
        <v>Модернизация ПА-110 кВ</v>
      </c>
      <c r="E114" s="184">
        <f>'Приложение 1.1'!X103</f>
        <v>5.1</v>
      </c>
      <c r="F114" s="199"/>
      <c r="G114" s="199"/>
      <c r="H114" s="199"/>
      <c r="I114" s="199"/>
      <c r="J114" s="197"/>
      <c r="K114" s="199" t="s">
        <v>441</v>
      </c>
      <c r="L114" s="199" t="s">
        <v>439</v>
      </c>
      <c r="M114" s="199" t="s">
        <v>439</v>
      </c>
      <c r="N114" s="199"/>
      <c r="O114" s="199"/>
      <c r="P114" s="199"/>
      <c r="Q114" s="199"/>
      <c r="R114" s="184">
        <f>'Приложение 1.1'!T103</f>
        <v>0</v>
      </c>
      <c r="S114" s="184">
        <f t="shared" si="1"/>
        <v>0</v>
      </c>
      <c r="T114" s="184">
        <f>'Приложение 1.1'!U103</f>
        <v>0.6</v>
      </c>
      <c r="U114" s="184">
        <f>'Приложение 1.1'!V103</f>
        <v>2.25</v>
      </c>
      <c r="V114" s="184">
        <f>'Приложение 1.1'!W103</f>
        <v>2.25</v>
      </c>
      <c r="W114" s="200"/>
      <c r="X114" s="200"/>
      <c r="Y114" s="184">
        <f>'Приложение 1.1'!X103</f>
        <v>5.1</v>
      </c>
    </row>
    <row r="115" spans="2:25" s="23" customFormat="1" ht="15">
      <c r="B115" s="181" t="str">
        <f>'Приложение 1.1'!E104</f>
        <v>1.2.7.9</v>
      </c>
      <c r="C115" s="199"/>
      <c r="D115" s="188" t="str">
        <f>'Приложение 1.1'!F104</f>
        <v>Реконструкция РАС</v>
      </c>
      <c r="E115" s="184">
        <f>'Приложение 1.1'!X104</f>
        <v>0.8</v>
      </c>
      <c r="F115" s="199"/>
      <c r="G115" s="199"/>
      <c r="H115" s="199"/>
      <c r="I115" s="199"/>
      <c r="J115" s="197"/>
      <c r="K115" s="199"/>
      <c r="L115" s="199"/>
      <c r="M115" s="199" t="s">
        <v>441</v>
      </c>
      <c r="N115" s="199"/>
      <c r="O115" s="199"/>
      <c r="P115" s="199"/>
      <c r="Q115" s="199"/>
      <c r="R115" s="184">
        <f>'Приложение 1.1'!T104</f>
        <v>0</v>
      </c>
      <c r="S115" s="184">
        <f t="shared" si="1"/>
        <v>0</v>
      </c>
      <c r="T115" s="184">
        <f>'Приложение 1.1'!U104</f>
        <v>0</v>
      </c>
      <c r="U115" s="184">
        <f>'Приложение 1.1'!V104</f>
        <v>0</v>
      </c>
      <c r="V115" s="184">
        <f>'Приложение 1.1'!W104</f>
        <v>0.8</v>
      </c>
      <c r="W115" s="200"/>
      <c r="X115" s="200"/>
      <c r="Y115" s="184">
        <f>'Приложение 1.1'!X104</f>
        <v>0.8</v>
      </c>
    </row>
    <row r="116" spans="2:25" s="12" customFormat="1" ht="15">
      <c r="B116" s="180" t="str">
        <f>'Приложение 1.1'!E105</f>
        <v>1.2.8</v>
      </c>
      <c r="C116" s="201"/>
      <c r="D116" s="175" t="str">
        <f>'Приложение 1.1'!F105</f>
        <v>ПС Белорецк-220</v>
      </c>
      <c r="E116" s="182">
        <f>'Приложение 1.1'!X105</f>
        <v>30.4</v>
      </c>
      <c r="F116" s="201"/>
      <c r="G116" s="201"/>
      <c r="H116" s="201"/>
      <c r="I116" s="201"/>
      <c r="J116" s="216"/>
      <c r="K116" s="201"/>
      <c r="L116" s="201"/>
      <c r="M116" s="201"/>
      <c r="N116" s="201"/>
      <c r="O116" s="201"/>
      <c r="P116" s="201"/>
      <c r="Q116" s="201"/>
      <c r="R116" s="182">
        <f>'Приложение 1.1'!T105</f>
        <v>0.6</v>
      </c>
      <c r="S116" s="182">
        <f t="shared" si="1"/>
        <v>0.6</v>
      </c>
      <c r="T116" s="182">
        <f>'Приложение 1.1'!U105</f>
        <v>2.85</v>
      </c>
      <c r="U116" s="182">
        <f>'Приложение 1.1'!V105</f>
        <v>9.6</v>
      </c>
      <c r="V116" s="182">
        <f>'Приложение 1.1'!W105</f>
        <v>17.349999999999998</v>
      </c>
      <c r="W116" s="202"/>
      <c r="X116" s="202"/>
      <c r="Y116" s="182">
        <f>'Приложение 1.1'!X105</f>
        <v>30.4</v>
      </c>
    </row>
    <row r="117" spans="2:25" s="23" customFormat="1" ht="15">
      <c r="B117" s="181" t="str">
        <f>'Приложение 1.1'!E106</f>
        <v>1.2.8.1</v>
      </c>
      <c r="C117" s="199"/>
      <c r="D117" s="188" t="str">
        <f>'Приложение 1.1'!F106</f>
        <v>ПИР реконструкции защит 1АТ</v>
      </c>
      <c r="E117" s="184">
        <f>'Приложение 1.1'!X106</f>
        <v>1.8</v>
      </c>
      <c r="F117" s="199"/>
      <c r="G117" s="199"/>
      <c r="H117" s="199"/>
      <c r="I117" s="199"/>
      <c r="J117" s="197"/>
      <c r="K117" s="199"/>
      <c r="L117" s="199"/>
      <c r="M117" s="199" t="s">
        <v>441</v>
      </c>
      <c r="N117" s="199"/>
      <c r="O117" s="199"/>
      <c r="P117" s="199"/>
      <c r="Q117" s="199"/>
      <c r="R117" s="184">
        <f>'Приложение 1.1'!T106</f>
        <v>0</v>
      </c>
      <c r="S117" s="184">
        <f t="shared" si="1"/>
        <v>0</v>
      </c>
      <c r="T117" s="184">
        <f>'Приложение 1.1'!U106</f>
        <v>0</v>
      </c>
      <c r="U117" s="184">
        <f>'Приложение 1.1'!V106</f>
        <v>0</v>
      </c>
      <c r="V117" s="184">
        <f>'Приложение 1.1'!W106</f>
        <v>1.8</v>
      </c>
      <c r="W117" s="200"/>
      <c r="X117" s="200"/>
      <c r="Y117" s="184">
        <f>'Приложение 1.1'!X106</f>
        <v>1.8</v>
      </c>
    </row>
    <row r="118" spans="2:25" s="23" customFormat="1" ht="19.5" customHeight="1">
      <c r="B118" s="181" t="str">
        <f>'Приложение 1.1'!E107</f>
        <v>1.2.8.2</v>
      </c>
      <c r="C118" s="199"/>
      <c r="D118" s="188" t="str">
        <f>'Приложение 1.1'!F107</f>
        <v>ПИР реконструкции защит 2АТ</v>
      </c>
      <c r="E118" s="184">
        <f>'Приложение 1.1'!X107</f>
        <v>1.8</v>
      </c>
      <c r="F118" s="199"/>
      <c r="G118" s="199"/>
      <c r="H118" s="199"/>
      <c r="I118" s="199"/>
      <c r="J118" s="197"/>
      <c r="K118" s="199"/>
      <c r="L118" s="199"/>
      <c r="M118" s="199" t="s">
        <v>441</v>
      </c>
      <c r="N118" s="199"/>
      <c r="O118" s="199"/>
      <c r="P118" s="199"/>
      <c r="Q118" s="199"/>
      <c r="R118" s="184">
        <f>'Приложение 1.1'!T107</f>
        <v>0</v>
      </c>
      <c r="S118" s="184">
        <f t="shared" si="1"/>
        <v>0</v>
      </c>
      <c r="T118" s="184">
        <f>'Приложение 1.1'!U107</f>
        <v>0</v>
      </c>
      <c r="U118" s="184">
        <f>'Приложение 1.1'!V107</f>
        <v>0</v>
      </c>
      <c r="V118" s="184">
        <f>'Приложение 1.1'!W107</f>
        <v>1.8</v>
      </c>
      <c r="W118" s="200"/>
      <c r="X118" s="200"/>
      <c r="Y118" s="184">
        <f>'Приложение 1.1'!X107</f>
        <v>1.8</v>
      </c>
    </row>
    <row r="119" spans="2:25" s="23" customFormat="1" ht="15">
      <c r="B119" s="181" t="str">
        <f>'Приложение 1.1'!E108</f>
        <v>1.2.8.3</v>
      </c>
      <c r="C119" s="199"/>
      <c r="D119" s="188" t="str">
        <f>'Приложение 1.1'!F108</f>
        <v>Реконструкция основных и резервных защит ВЛ-220 кВ (2 шт.)</v>
      </c>
      <c r="E119" s="184">
        <f>'Приложение 1.1'!X108</f>
        <v>1.6</v>
      </c>
      <c r="F119" s="199"/>
      <c r="G119" s="199"/>
      <c r="H119" s="199"/>
      <c r="I119" s="199"/>
      <c r="J119" s="197"/>
      <c r="K119" s="199"/>
      <c r="L119" s="199"/>
      <c r="M119" s="199" t="s">
        <v>441</v>
      </c>
      <c r="N119" s="199"/>
      <c r="O119" s="199"/>
      <c r="P119" s="199"/>
      <c r="Q119" s="199"/>
      <c r="R119" s="184">
        <f>'Приложение 1.1'!T108</f>
        <v>0</v>
      </c>
      <c r="S119" s="184">
        <f t="shared" si="1"/>
        <v>0</v>
      </c>
      <c r="T119" s="184">
        <f>'Приложение 1.1'!U108</f>
        <v>0</v>
      </c>
      <c r="U119" s="184">
        <f>'Приложение 1.1'!V108</f>
        <v>0</v>
      </c>
      <c r="V119" s="184">
        <f>'Приложение 1.1'!W108</f>
        <v>1.6</v>
      </c>
      <c r="W119" s="200"/>
      <c r="X119" s="200"/>
      <c r="Y119" s="184">
        <f>'Приложение 1.1'!X108</f>
        <v>1.6</v>
      </c>
    </row>
    <row r="120" spans="2:25" s="23" customFormat="1" ht="20.25" customHeight="1">
      <c r="B120" s="181" t="str">
        <f>'Приложение 1.1'!E109</f>
        <v>1.2.8.4</v>
      </c>
      <c r="C120" s="199"/>
      <c r="D120" s="188" t="str">
        <f>'Приложение 1.1'!F109</f>
        <v>Реконструкция основных и резервных защит ВЛ-110 кВ (5 шт.) </v>
      </c>
      <c r="E120" s="184">
        <f>'Приложение 1.1'!X109</f>
        <v>17</v>
      </c>
      <c r="F120" s="199"/>
      <c r="G120" s="199"/>
      <c r="H120" s="199"/>
      <c r="I120" s="199"/>
      <c r="J120" s="197"/>
      <c r="K120" s="199" t="s">
        <v>441</v>
      </c>
      <c r="L120" s="199" t="s">
        <v>439</v>
      </c>
      <c r="M120" s="199" t="s">
        <v>439</v>
      </c>
      <c r="N120" s="199"/>
      <c r="O120" s="199"/>
      <c r="P120" s="199"/>
      <c r="Q120" s="199"/>
      <c r="R120" s="184">
        <f>'Приложение 1.1'!T109</f>
        <v>0</v>
      </c>
      <c r="S120" s="184">
        <f t="shared" si="1"/>
        <v>0</v>
      </c>
      <c r="T120" s="184">
        <f>'Приложение 1.1'!U109</f>
        <v>0.8</v>
      </c>
      <c r="U120" s="184">
        <f>'Приложение 1.1'!V109</f>
        <v>6.2</v>
      </c>
      <c r="V120" s="184">
        <f>'Приложение 1.1'!W109</f>
        <v>10</v>
      </c>
      <c r="W120" s="200"/>
      <c r="X120" s="200"/>
      <c r="Y120" s="184">
        <f>'Приложение 1.1'!X109</f>
        <v>17</v>
      </c>
    </row>
    <row r="121" spans="2:25" s="23" customFormat="1" ht="18" customHeight="1">
      <c r="B121" s="181" t="str">
        <f>'Приложение 1.1'!E110</f>
        <v>1.2.8.5</v>
      </c>
      <c r="C121" s="199"/>
      <c r="D121" s="188" t="str">
        <f>'Приложение 1.1'!F110</f>
        <v>Реконструкция основных защит ВЛ-110 кВ (1 шт. Белорецк-110 1 ц. ) </v>
      </c>
      <c r="E121" s="184">
        <f>'Приложение 1.1'!X110</f>
        <v>3.1999999999999997</v>
      </c>
      <c r="F121" s="199"/>
      <c r="G121" s="199"/>
      <c r="H121" s="199"/>
      <c r="I121" s="199"/>
      <c r="J121" s="197"/>
      <c r="K121" s="199" t="s">
        <v>441</v>
      </c>
      <c r="L121" s="199" t="s">
        <v>439</v>
      </c>
      <c r="M121" s="199"/>
      <c r="N121" s="199"/>
      <c r="O121" s="199"/>
      <c r="P121" s="199"/>
      <c r="Q121" s="199"/>
      <c r="R121" s="184">
        <f>'Приложение 1.1'!T110</f>
        <v>0</v>
      </c>
      <c r="S121" s="184">
        <f t="shared" si="1"/>
        <v>0</v>
      </c>
      <c r="T121" s="184">
        <f>'Приложение 1.1'!U110</f>
        <v>0.4</v>
      </c>
      <c r="U121" s="184">
        <f>'Приложение 1.1'!V110</f>
        <v>2.8</v>
      </c>
      <c r="V121" s="184">
        <f>'Приложение 1.1'!W110</f>
        <v>0</v>
      </c>
      <c r="W121" s="200"/>
      <c r="X121" s="200"/>
      <c r="Y121" s="184">
        <f>'Приложение 1.1'!X110</f>
        <v>3.1999999999999997</v>
      </c>
    </row>
    <row r="122" spans="2:25" s="23" customFormat="1" ht="15">
      <c r="B122" s="181" t="str">
        <f>'Приложение 1.1'!E111</f>
        <v>1.2.8.6</v>
      </c>
      <c r="C122" s="199"/>
      <c r="D122" s="188" t="str">
        <f>'Приложение 1.1'!F111</f>
        <v>Реконструкция ШСВ-110 кВ</v>
      </c>
      <c r="E122" s="184">
        <f>'Приложение 1.1'!X111</f>
        <v>0.5</v>
      </c>
      <c r="F122" s="199"/>
      <c r="G122" s="199"/>
      <c r="H122" s="199"/>
      <c r="I122" s="199"/>
      <c r="J122" s="197"/>
      <c r="K122" s="199"/>
      <c r="L122" s="199"/>
      <c r="M122" s="199" t="s">
        <v>441</v>
      </c>
      <c r="N122" s="199"/>
      <c r="O122" s="199"/>
      <c r="P122" s="199"/>
      <c r="Q122" s="199"/>
      <c r="R122" s="184">
        <f>'Приложение 1.1'!T111</f>
        <v>0</v>
      </c>
      <c r="S122" s="184">
        <f t="shared" si="1"/>
        <v>0</v>
      </c>
      <c r="T122" s="184">
        <f>'Приложение 1.1'!U111</f>
        <v>0</v>
      </c>
      <c r="U122" s="184">
        <f>'Приложение 1.1'!V111</f>
        <v>0</v>
      </c>
      <c r="V122" s="184">
        <f>'Приложение 1.1'!W111</f>
        <v>0.5</v>
      </c>
      <c r="W122" s="200"/>
      <c r="X122" s="200"/>
      <c r="Y122" s="184">
        <f>'Приложение 1.1'!X111</f>
        <v>0.5</v>
      </c>
    </row>
    <row r="123" spans="2:25" s="23" customFormat="1" ht="15">
      <c r="B123" s="181" t="str">
        <f>'Приложение 1.1'!E112</f>
        <v>1.2.8.7</v>
      </c>
      <c r="C123" s="199"/>
      <c r="D123" s="188" t="str">
        <f>'Приложение 1.1'!F112</f>
        <v>Модернизация ПА САОН, АПП, АКПА-420 (3шт.)</v>
      </c>
      <c r="E123" s="184">
        <f>'Приложение 1.1'!X112</f>
        <v>4.5</v>
      </c>
      <c r="F123" s="199"/>
      <c r="G123" s="199"/>
      <c r="H123" s="199"/>
      <c r="I123" s="199" t="s">
        <v>441</v>
      </c>
      <c r="J123" s="197" t="str">
        <f>I123</f>
        <v>ПИР</v>
      </c>
      <c r="K123" s="199" t="s">
        <v>446</v>
      </c>
      <c r="L123" s="199" t="s">
        <v>446</v>
      </c>
      <c r="M123" s="199" t="s">
        <v>446</v>
      </c>
      <c r="N123" s="199"/>
      <c r="O123" s="199"/>
      <c r="P123" s="199"/>
      <c r="Q123" s="199"/>
      <c r="R123" s="184">
        <f>'Приложение 1.1'!T112</f>
        <v>0.6</v>
      </c>
      <c r="S123" s="184">
        <f t="shared" si="1"/>
        <v>0.6</v>
      </c>
      <c r="T123" s="184">
        <f>'Приложение 1.1'!U112</f>
        <v>1.65</v>
      </c>
      <c r="U123" s="184">
        <f>'Приложение 1.1'!V112</f>
        <v>0.6</v>
      </c>
      <c r="V123" s="184">
        <f>'Приложение 1.1'!W112</f>
        <v>1.65</v>
      </c>
      <c r="W123" s="200"/>
      <c r="X123" s="200"/>
      <c r="Y123" s="184">
        <f>'Приложение 1.1'!X112</f>
        <v>4.5</v>
      </c>
    </row>
    <row r="124" spans="2:25" s="12" customFormat="1" ht="15">
      <c r="B124" s="180" t="str">
        <f>'Приложение 1.1'!E113</f>
        <v>1.2.9</v>
      </c>
      <c r="C124" s="201"/>
      <c r="D124" s="175" t="str">
        <f>'Приложение 1.1'!F113</f>
        <v>ПС Иремель</v>
      </c>
      <c r="E124" s="182">
        <f>'Приложение 1.1'!X113</f>
        <v>14.35</v>
      </c>
      <c r="F124" s="201"/>
      <c r="G124" s="201"/>
      <c r="H124" s="201"/>
      <c r="I124" s="201"/>
      <c r="J124" s="216"/>
      <c r="K124" s="201"/>
      <c r="L124" s="201"/>
      <c r="M124" s="201"/>
      <c r="N124" s="201"/>
      <c r="O124" s="201"/>
      <c r="P124" s="201"/>
      <c r="Q124" s="201"/>
      <c r="R124" s="182">
        <f>'Приложение 1.1'!T113</f>
        <v>1.5</v>
      </c>
      <c r="S124" s="182">
        <f t="shared" si="1"/>
        <v>1.5</v>
      </c>
      <c r="T124" s="182">
        <f>'Приложение 1.1'!U113</f>
        <v>9.2</v>
      </c>
      <c r="U124" s="182">
        <f>'Приложение 1.1'!V113</f>
        <v>2.25</v>
      </c>
      <c r="V124" s="182">
        <f>'Приложение 1.1'!W113</f>
        <v>1.4</v>
      </c>
      <c r="W124" s="202"/>
      <c r="X124" s="202"/>
      <c r="Y124" s="182">
        <f>'Приложение 1.1'!X113</f>
        <v>14.35</v>
      </c>
    </row>
    <row r="125" spans="2:25" s="23" customFormat="1" ht="15">
      <c r="B125" s="181" t="str">
        <f>'Приложение 1.1'!E114</f>
        <v>1.2.9.1</v>
      </c>
      <c r="C125" s="199"/>
      <c r="D125" s="188" t="str">
        <f>'Приложение 1.1'!F114</f>
        <v>Реконструкция основных и резервных защит ВЛ-220 кВ (2 шт.)</v>
      </c>
      <c r="E125" s="184">
        <f>'Приложение 1.1'!X114</f>
        <v>6.199999999999999</v>
      </c>
      <c r="F125" s="199"/>
      <c r="G125" s="199"/>
      <c r="H125" s="199"/>
      <c r="I125" s="199" t="s">
        <v>441</v>
      </c>
      <c r="J125" s="197" t="str">
        <f>I125</f>
        <v>ПИР</v>
      </c>
      <c r="K125" s="199" t="s">
        <v>439</v>
      </c>
      <c r="L125" s="199"/>
      <c r="M125" s="199"/>
      <c r="N125" s="199"/>
      <c r="O125" s="199"/>
      <c r="P125" s="199"/>
      <c r="Q125" s="199"/>
      <c r="R125" s="184">
        <f>'Приложение 1.1'!T114</f>
        <v>0.8</v>
      </c>
      <c r="S125" s="184">
        <f t="shared" si="1"/>
        <v>0.8</v>
      </c>
      <c r="T125" s="184">
        <f>'Приложение 1.1'!U114</f>
        <v>4.6</v>
      </c>
      <c r="U125" s="184">
        <f>'Приложение 1.1'!V114</f>
        <v>0</v>
      </c>
      <c r="V125" s="184">
        <f>'Приложение 1.1'!W114</f>
        <v>0.8</v>
      </c>
      <c r="W125" s="200"/>
      <c r="X125" s="200"/>
      <c r="Y125" s="184">
        <f>'Приложение 1.1'!X114</f>
        <v>6.199999999999999</v>
      </c>
    </row>
    <row r="126" spans="2:25" s="23" customFormat="1" ht="15">
      <c r="B126" s="181" t="str">
        <f>'Приложение 1.1'!E115</f>
        <v>1.2.9.2</v>
      </c>
      <c r="C126" s="199"/>
      <c r="D126" s="188" t="str">
        <f>'Приложение 1.1'!F115</f>
        <v>Реконструкция основных и резервных защит ВЛ-110 кВ (4 шт.) </v>
      </c>
      <c r="E126" s="184">
        <f>'Приложение 1.1'!X115</f>
        <v>5.3</v>
      </c>
      <c r="F126" s="199"/>
      <c r="G126" s="199"/>
      <c r="H126" s="199"/>
      <c r="I126" s="199" t="s">
        <v>441</v>
      </c>
      <c r="J126" s="197" t="str">
        <f>I126</f>
        <v>ПИР</v>
      </c>
      <c r="K126" s="199" t="s">
        <v>439</v>
      </c>
      <c r="L126" s="199"/>
      <c r="M126" s="199"/>
      <c r="N126" s="199"/>
      <c r="O126" s="199"/>
      <c r="P126" s="199"/>
      <c r="Q126" s="199"/>
      <c r="R126" s="184">
        <f>'Приложение 1.1'!T115</f>
        <v>0.7</v>
      </c>
      <c r="S126" s="184">
        <f t="shared" si="1"/>
        <v>0.7</v>
      </c>
      <c r="T126" s="184">
        <f>'Приложение 1.1'!U115</f>
        <v>4.6</v>
      </c>
      <c r="U126" s="184">
        <f>'Приложение 1.1'!V115</f>
        <v>0</v>
      </c>
      <c r="V126" s="184">
        <f>'Приложение 1.1'!W115</f>
        <v>0</v>
      </c>
      <c r="W126" s="200"/>
      <c r="X126" s="200"/>
      <c r="Y126" s="184">
        <f>'Приложение 1.1'!X115</f>
        <v>5.3</v>
      </c>
    </row>
    <row r="127" spans="2:25" s="23" customFormat="1" ht="15">
      <c r="B127" s="181" t="str">
        <f>'Приложение 1.1'!E116</f>
        <v>1.2.9.3</v>
      </c>
      <c r="C127" s="199"/>
      <c r="D127" s="188" t="str">
        <f>'Приложение 1.1'!F116</f>
        <v>Модернизация ПА (1 шт.)</v>
      </c>
      <c r="E127" s="184">
        <f>'Приложение 1.1'!X116</f>
        <v>2.25</v>
      </c>
      <c r="F127" s="199"/>
      <c r="G127" s="199"/>
      <c r="H127" s="199"/>
      <c r="I127" s="199"/>
      <c r="J127" s="197"/>
      <c r="K127" s="199"/>
      <c r="L127" s="199" t="s">
        <v>440</v>
      </c>
      <c r="M127" s="199"/>
      <c r="N127" s="199"/>
      <c r="O127" s="199"/>
      <c r="P127" s="199"/>
      <c r="Q127" s="199"/>
      <c r="R127" s="184">
        <f>'Приложение 1.1'!T116</f>
        <v>0</v>
      </c>
      <c r="S127" s="184">
        <f t="shared" si="1"/>
        <v>0</v>
      </c>
      <c r="T127" s="184">
        <f>'Приложение 1.1'!U116</f>
        <v>0</v>
      </c>
      <c r="U127" s="184">
        <f>'Приложение 1.1'!V116</f>
        <v>2.25</v>
      </c>
      <c r="V127" s="184">
        <f>'Приложение 1.1'!W116</f>
        <v>0</v>
      </c>
      <c r="W127" s="200"/>
      <c r="X127" s="200"/>
      <c r="Y127" s="184">
        <f>'Приложение 1.1'!X116</f>
        <v>2.25</v>
      </c>
    </row>
    <row r="128" spans="2:25" s="23" customFormat="1" ht="15">
      <c r="B128" s="181" t="str">
        <f>'Приложение 1.1'!E117</f>
        <v>1.2.9.4</v>
      </c>
      <c r="C128" s="199"/>
      <c r="D128" s="188" t="str">
        <f>'Приложение 1.1'!F117</f>
        <v>Реконструкция РАС</v>
      </c>
      <c r="E128" s="184">
        <f>'Приложение 1.1'!X117</f>
        <v>0.6</v>
      </c>
      <c r="F128" s="199"/>
      <c r="G128" s="199"/>
      <c r="H128" s="199"/>
      <c r="I128" s="199"/>
      <c r="J128" s="197"/>
      <c r="K128" s="199"/>
      <c r="L128" s="199"/>
      <c r="M128" s="199" t="s">
        <v>441</v>
      </c>
      <c r="N128" s="199"/>
      <c r="O128" s="199"/>
      <c r="P128" s="199"/>
      <c r="Q128" s="199"/>
      <c r="R128" s="184">
        <f>'Приложение 1.1'!T117</f>
        <v>0</v>
      </c>
      <c r="S128" s="184">
        <f t="shared" si="1"/>
        <v>0</v>
      </c>
      <c r="T128" s="184">
        <f>'Приложение 1.1'!U117</f>
        <v>0</v>
      </c>
      <c r="U128" s="184">
        <f>'Приложение 1.1'!V117</f>
        <v>0</v>
      </c>
      <c r="V128" s="184">
        <f>'Приложение 1.1'!W117</f>
        <v>0.6</v>
      </c>
      <c r="W128" s="200"/>
      <c r="X128" s="200"/>
      <c r="Y128" s="184">
        <f>'Приложение 1.1'!X117</f>
        <v>0.6</v>
      </c>
    </row>
    <row r="129" spans="2:25" s="12" customFormat="1" ht="15">
      <c r="B129" s="180" t="str">
        <f>'Приложение 1.1'!E118</f>
        <v>1.2.10</v>
      </c>
      <c r="C129" s="201"/>
      <c r="D129" s="175" t="str">
        <f>'Приложение 1.1'!F118</f>
        <v>ПС Туймазы</v>
      </c>
      <c r="E129" s="182">
        <f>'Приложение 1.1'!X118</f>
        <v>33.5</v>
      </c>
      <c r="F129" s="201"/>
      <c r="G129" s="201"/>
      <c r="H129" s="201"/>
      <c r="I129" s="201"/>
      <c r="J129" s="216"/>
      <c r="K129" s="201"/>
      <c r="L129" s="201"/>
      <c r="M129" s="201"/>
      <c r="N129" s="201"/>
      <c r="O129" s="201"/>
      <c r="P129" s="201"/>
      <c r="Q129" s="201"/>
      <c r="R129" s="182">
        <f>'Приложение 1.1'!T118</f>
        <v>0.7</v>
      </c>
      <c r="S129" s="182">
        <f t="shared" si="1"/>
        <v>0.7</v>
      </c>
      <c r="T129" s="182">
        <f>'Приложение 1.1'!U118</f>
        <v>7.6</v>
      </c>
      <c r="U129" s="182">
        <f>'Приложение 1.1'!V118</f>
        <v>10.5</v>
      </c>
      <c r="V129" s="182">
        <f>'Приложение 1.1'!W118</f>
        <v>14.7</v>
      </c>
      <c r="W129" s="202"/>
      <c r="X129" s="202"/>
      <c r="Y129" s="182">
        <f>'Приложение 1.1'!X118</f>
        <v>33.5</v>
      </c>
    </row>
    <row r="130" spans="2:25" s="23" customFormat="1" ht="15">
      <c r="B130" s="181" t="str">
        <f>'Приложение 1.1'!E119</f>
        <v>1.2.10.1</v>
      </c>
      <c r="C130" s="199"/>
      <c r="D130" s="188" t="str">
        <f>'Приложение 1.1'!F119</f>
        <v>Реконструкция защит ВЛ-220 кВ Благовар</v>
      </c>
      <c r="E130" s="184">
        <f>'Приложение 1.1'!X119</f>
        <v>5.3999999999999995</v>
      </c>
      <c r="F130" s="199"/>
      <c r="G130" s="199"/>
      <c r="H130" s="199"/>
      <c r="I130" s="199"/>
      <c r="J130" s="197"/>
      <c r="K130" s="199" t="s">
        <v>441</v>
      </c>
      <c r="L130" s="199" t="s">
        <v>439</v>
      </c>
      <c r="M130" s="199"/>
      <c r="N130" s="199"/>
      <c r="O130" s="199"/>
      <c r="P130" s="199"/>
      <c r="Q130" s="199"/>
      <c r="R130" s="184">
        <f>'Приложение 1.1'!T119</f>
        <v>0</v>
      </c>
      <c r="S130" s="184">
        <f t="shared" si="1"/>
        <v>0</v>
      </c>
      <c r="T130" s="184">
        <f>'Приложение 1.1'!U119</f>
        <v>0.8</v>
      </c>
      <c r="U130" s="184">
        <f>'Приложение 1.1'!V119</f>
        <v>4.6</v>
      </c>
      <c r="V130" s="184">
        <f>'Приложение 1.1'!W119</f>
        <v>0</v>
      </c>
      <c r="W130" s="200"/>
      <c r="X130" s="200"/>
      <c r="Y130" s="184">
        <f>'Приложение 1.1'!X119</f>
        <v>5.3999999999999995</v>
      </c>
    </row>
    <row r="131" spans="2:25" s="23" customFormat="1" ht="15">
      <c r="B131" s="181" t="str">
        <f>'Приложение 1.1'!E120</f>
        <v>1.2.10.2</v>
      </c>
      <c r="C131" s="199"/>
      <c r="D131" s="188" t="str">
        <f>'Приложение 1.1'!F120</f>
        <v>ПИР реконструкции защит АТ-1</v>
      </c>
      <c r="E131" s="184">
        <f>'Приложение 1.1'!X120</f>
        <v>1.8</v>
      </c>
      <c r="F131" s="199"/>
      <c r="G131" s="199"/>
      <c r="H131" s="199"/>
      <c r="I131" s="199"/>
      <c r="J131" s="197"/>
      <c r="K131" s="199"/>
      <c r="L131" s="199"/>
      <c r="M131" s="199" t="s">
        <v>441</v>
      </c>
      <c r="N131" s="199"/>
      <c r="O131" s="199"/>
      <c r="P131" s="199"/>
      <c r="Q131" s="199"/>
      <c r="R131" s="184">
        <f>'Приложение 1.1'!T120</f>
        <v>0</v>
      </c>
      <c r="S131" s="184">
        <f t="shared" si="1"/>
        <v>0</v>
      </c>
      <c r="T131" s="184">
        <f>'Приложение 1.1'!U120</f>
        <v>0</v>
      </c>
      <c r="U131" s="184">
        <f>'Приложение 1.1'!V120</f>
        <v>0</v>
      </c>
      <c r="V131" s="184">
        <f>'Приложение 1.1'!W120</f>
        <v>1.8</v>
      </c>
      <c r="W131" s="200"/>
      <c r="X131" s="200"/>
      <c r="Y131" s="184">
        <f>'Приложение 1.1'!X120</f>
        <v>1.8</v>
      </c>
    </row>
    <row r="132" spans="2:25" s="23" customFormat="1" ht="19.5" customHeight="1">
      <c r="B132" s="181" t="str">
        <f>'Приложение 1.1'!E121</f>
        <v>1.2.10.3</v>
      </c>
      <c r="C132" s="199"/>
      <c r="D132" s="188" t="str">
        <f>'Приложение 1.1'!F121</f>
        <v>ПИР реконструкции защит АТ-2</v>
      </c>
      <c r="E132" s="184">
        <f>'Приложение 1.1'!X121</f>
        <v>1.8</v>
      </c>
      <c r="F132" s="199"/>
      <c r="G132" s="199"/>
      <c r="H132" s="199"/>
      <c r="I132" s="199"/>
      <c r="J132" s="197"/>
      <c r="K132" s="199"/>
      <c r="L132" s="199"/>
      <c r="M132" s="199" t="s">
        <v>441</v>
      </c>
      <c r="N132" s="199"/>
      <c r="O132" s="199"/>
      <c r="P132" s="199"/>
      <c r="Q132" s="199"/>
      <c r="R132" s="184">
        <f>'Приложение 1.1'!T121</f>
        <v>0</v>
      </c>
      <c r="S132" s="184">
        <f t="shared" si="1"/>
        <v>0</v>
      </c>
      <c r="T132" s="184">
        <f>'Приложение 1.1'!U121</f>
        <v>0</v>
      </c>
      <c r="U132" s="184">
        <f>'Приложение 1.1'!V121</f>
        <v>0</v>
      </c>
      <c r="V132" s="184">
        <f>'Приложение 1.1'!W121</f>
        <v>1.8</v>
      </c>
      <c r="W132" s="200"/>
      <c r="X132" s="200"/>
      <c r="Y132" s="184">
        <f>'Приложение 1.1'!X121</f>
        <v>1.8</v>
      </c>
    </row>
    <row r="133" spans="2:25" s="23" customFormat="1" ht="15">
      <c r="B133" s="181" t="str">
        <f>'Приложение 1.1'!E122</f>
        <v>1.2.10.4</v>
      </c>
      <c r="C133" s="199"/>
      <c r="D133" s="188" t="str">
        <f>'Приложение 1.1'!F122</f>
        <v>Реконструкция защит транзитных ВЛ-110 кВ (5 линий)</v>
      </c>
      <c r="E133" s="184">
        <f>'Приложение 1.1'!X122</f>
        <v>16.9</v>
      </c>
      <c r="F133" s="199"/>
      <c r="G133" s="199"/>
      <c r="H133" s="199"/>
      <c r="I133" s="199" t="s">
        <v>441</v>
      </c>
      <c r="J133" s="197" t="str">
        <f>I133</f>
        <v>ПИР</v>
      </c>
      <c r="K133" s="199" t="s">
        <v>439</v>
      </c>
      <c r="L133" s="199" t="s">
        <v>439</v>
      </c>
      <c r="M133" s="199" t="s">
        <v>439</v>
      </c>
      <c r="N133" s="199"/>
      <c r="O133" s="199"/>
      <c r="P133" s="199"/>
      <c r="Q133" s="199"/>
      <c r="R133" s="184">
        <f>'Приложение 1.1'!T122</f>
        <v>0.7</v>
      </c>
      <c r="S133" s="184">
        <f t="shared" si="1"/>
        <v>0.7</v>
      </c>
      <c r="T133" s="184">
        <f>'Приложение 1.1'!U122</f>
        <v>5.4</v>
      </c>
      <c r="U133" s="184">
        <f>'Приложение 1.1'!V122</f>
        <v>5.4</v>
      </c>
      <c r="V133" s="184">
        <f>'Приложение 1.1'!W122</f>
        <v>5.4</v>
      </c>
      <c r="W133" s="200"/>
      <c r="X133" s="200"/>
      <c r="Y133" s="184">
        <f>'Приложение 1.1'!X122</f>
        <v>16.9</v>
      </c>
    </row>
    <row r="134" spans="2:25" s="23" customFormat="1" ht="15">
      <c r="B134" s="181" t="str">
        <f>'Приложение 1.1'!E123</f>
        <v>1.2.10.5</v>
      </c>
      <c r="C134" s="199"/>
      <c r="D134" s="188" t="str">
        <f>'Приложение 1.1'!F123</f>
        <v>Реконструкция ШСВ-110 кВ</v>
      </c>
      <c r="E134" s="184">
        <f>'Приложение 1.1'!X123</f>
        <v>2.5</v>
      </c>
      <c r="F134" s="199"/>
      <c r="G134" s="199"/>
      <c r="H134" s="199"/>
      <c r="I134" s="199"/>
      <c r="J134" s="197"/>
      <c r="K134" s="199"/>
      <c r="L134" s="199" t="s">
        <v>441</v>
      </c>
      <c r="M134" s="199" t="s">
        <v>439</v>
      </c>
      <c r="N134" s="199"/>
      <c r="O134" s="199"/>
      <c r="P134" s="199"/>
      <c r="Q134" s="199"/>
      <c r="R134" s="184">
        <f>'Приложение 1.1'!T123</f>
        <v>0</v>
      </c>
      <c r="S134" s="184">
        <f t="shared" si="1"/>
        <v>0</v>
      </c>
      <c r="T134" s="184">
        <f>'Приложение 1.1'!U123</f>
        <v>0</v>
      </c>
      <c r="U134" s="184">
        <f>'Приложение 1.1'!V123</f>
        <v>0.5</v>
      </c>
      <c r="V134" s="184">
        <f>'Приложение 1.1'!W123</f>
        <v>2</v>
      </c>
      <c r="W134" s="200"/>
      <c r="X134" s="200"/>
      <c r="Y134" s="184">
        <f>'Приложение 1.1'!X123</f>
        <v>2.5</v>
      </c>
    </row>
    <row r="135" spans="2:25" s="23" customFormat="1" ht="24" customHeight="1">
      <c r="B135" s="181" t="str">
        <f>'Приложение 1.1'!E124</f>
        <v>1.2.10.6</v>
      </c>
      <c r="C135" s="199"/>
      <c r="D135" s="188" t="str">
        <f>'Приложение 1.1'!F124</f>
        <v>Модернизация ПА-110 кВ (АПП 5 шт., АВР 2 шт., ПРД 300, ПРМ 180)</v>
      </c>
      <c r="E135" s="184">
        <f>'Приложение 1.1'!X124</f>
        <v>4.5</v>
      </c>
      <c r="F135" s="199"/>
      <c r="G135" s="199"/>
      <c r="H135" s="199"/>
      <c r="I135" s="199"/>
      <c r="J135" s="197"/>
      <c r="K135" s="199" t="s">
        <v>441</v>
      </c>
      <c r="L135" s="199"/>
      <c r="M135" s="199" t="s">
        <v>447</v>
      </c>
      <c r="N135" s="199"/>
      <c r="O135" s="199"/>
      <c r="P135" s="199"/>
      <c r="Q135" s="199"/>
      <c r="R135" s="184">
        <f>'Приложение 1.1'!T124</f>
        <v>0</v>
      </c>
      <c r="S135" s="184">
        <f t="shared" si="1"/>
        <v>0</v>
      </c>
      <c r="T135" s="184">
        <f>'Приложение 1.1'!U124</f>
        <v>1.4</v>
      </c>
      <c r="U135" s="184">
        <f>'Приложение 1.1'!V124</f>
        <v>0</v>
      </c>
      <c r="V135" s="184">
        <f>'Приложение 1.1'!W124</f>
        <v>3.1</v>
      </c>
      <c r="W135" s="200"/>
      <c r="X135" s="200"/>
      <c r="Y135" s="184">
        <f>'Приложение 1.1'!X124</f>
        <v>4.5</v>
      </c>
    </row>
    <row r="136" spans="2:25" s="23" customFormat="1" ht="15">
      <c r="B136" s="181" t="str">
        <f>'Приложение 1.1'!E125</f>
        <v>1.2.10.7</v>
      </c>
      <c r="C136" s="199"/>
      <c r="D136" s="188" t="str">
        <f>'Приложение 1.1'!F125</f>
        <v>Реконструкция РАС</v>
      </c>
      <c r="E136" s="184">
        <f>'Приложение 1.1'!X125</f>
        <v>0.6</v>
      </c>
      <c r="F136" s="199"/>
      <c r="G136" s="199"/>
      <c r="H136" s="199"/>
      <c r="I136" s="199"/>
      <c r="J136" s="197"/>
      <c r="K136" s="199"/>
      <c r="L136" s="199"/>
      <c r="M136" s="199" t="s">
        <v>441</v>
      </c>
      <c r="N136" s="199"/>
      <c r="O136" s="199"/>
      <c r="P136" s="199"/>
      <c r="Q136" s="199"/>
      <c r="R136" s="184">
        <f>'Приложение 1.1'!T125</f>
        <v>0</v>
      </c>
      <c r="S136" s="184">
        <f t="shared" si="1"/>
        <v>0</v>
      </c>
      <c r="T136" s="184">
        <f>'Приложение 1.1'!U125</f>
        <v>0</v>
      </c>
      <c r="U136" s="184">
        <f>'Приложение 1.1'!V125</f>
        <v>0</v>
      </c>
      <c r="V136" s="184">
        <f>'Приложение 1.1'!W125</f>
        <v>0.6</v>
      </c>
      <c r="W136" s="200"/>
      <c r="X136" s="200"/>
      <c r="Y136" s="184">
        <f>'Приложение 1.1'!X125</f>
        <v>0.6</v>
      </c>
    </row>
    <row r="137" spans="2:25" s="12" customFormat="1" ht="15">
      <c r="B137" s="180" t="str">
        <f>'Приложение 1.1'!E126</f>
        <v>1.2.11</v>
      </c>
      <c r="C137" s="201"/>
      <c r="D137" s="175" t="str">
        <f>'Приложение 1.1'!F126</f>
        <v>ПС Аксаково</v>
      </c>
      <c r="E137" s="182">
        <f>'Приложение 1.1'!X126</f>
        <v>36.2</v>
      </c>
      <c r="F137" s="201"/>
      <c r="G137" s="201"/>
      <c r="H137" s="201"/>
      <c r="I137" s="201"/>
      <c r="J137" s="216"/>
      <c r="K137" s="201"/>
      <c r="L137" s="201"/>
      <c r="M137" s="201"/>
      <c r="N137" s="201"/>
      <c r="O137" s="201"/>
      <c r="P137" s="201"/>
      <c r="Q137" s="201"/>
      <c r="R137" s="182">
        <f>'Приложение 1.1'!T126</f>
        <v>13.2</v>
      </c>
      <c r="S137" s="182">
        <f t="shared" si="1"/>
        <v>13.2</v>
      </c>
      <c r="T137" s="182">
        <f>'Приложение 1.1'!U126</f>
        <v>11</v>
      </c>
      <c r="U137" s="182">
        <f>'Приложение 1.1'!V126</f>
        <v>12</v>
      </c>
      <c r="V137" s="182">
        <f>'Приложение 1.1'!W126</f>
        <v>0</v>
      </c>
      <c r="W137" s="202"/>
      <c r="X137" s="202"/>
      <c r="Y137" s="182">
        <f>'Приложение 1.1'!X126</f>
        <v>36.2</v>
      </c>
    </row>
    <row r="138" spans="2:25" s="23" customFormat="1" ht="15">
      <c r="B138" s="181" t="str">
        <f>'Приложение 1.1'!E127</f>
        <v>1.2.11.1</v>
      </c>
      <c r="C138" s="199"/>
      <c r="D138" s="188" t="str">
        <f>'Приложение 1.1'!F127</f>
        <v>Реконструкция защит АТ-1</v>
      </c>
      <c r="E138" s="184">
        <f>'Приложение 1.1'!X127</f>
        <v>11.6</v>
      </c>
      <c r="F138" s="199"/>
      <c r="G138" s="199"/>
      <c r="H138" s="199"/>
      <c r="I138" s="199" t="s">
        <v>444</v>
      </c>
      <c r="J138" s="197" t="str">
        <f>I138</f>
        <v>Шкафы защит АТ</v>
      </c>
      <c r="K138" s="199"/>
      <c r="L138" s="199"/>
      <c r="M138" s="199"/>
      <c r="N138" s="199"/>
      <c r="O138" s="199"/>
      <c r="P138" s="199"/>
      <c r="Q138" s="199"/>
      <c r="R138" s="184">
        <f>'Приложение 1.1'!T127</f>
        <v>11.6</v>
      </c>
      <c r="S138" s="184">
        <f t="shared" si="1"/>
        <v>11.6</v>
      </c>
      <c r="T138" s="184">
        <f>'Приложение 1.1'!U127</f>
        <v>0</v>
      </c>
      <c r="U138" s="184">
        <f>'Приложение 1.1'!V127</f>
        <v>0</v>
      </c>
      <c r="V138" s="184">
        <f>'Приложение 1.1'!W127</f>
        <v>0</v>
      </c>
      <c r="W138" s="200"/>
      <c r="X138" s="200"/>
      <c r="Y138" s="184">
        <f>'Приложение 1.1'!X127</f>
        <v>11.6</v>
      </c>
    </row>
    <row r="139" spans="2:25" s="23" customFormat="1" ht="15">
      <c r="B139" s="181" t="str">
        <f>'Приложение 1.1'!E128</f>
        <v>1.2.11.2</v>
      </c>
      <c r="C139" s="199"/>
      <c r="D139" s="188" t="str">
        <f>'Приложение 1.1'!F128</f>
        <v>ПИР реконструкции защит АТ-2</v>
      </c>
      <c r="E139" s="184">
        <f>'Приложение 1.1'!X128</f>
        <v>1.8</v>
      </c>
      <c r="F139" s="199"/>
      <c r="G139" s="199"/>
      <c r="H139" s="199"/>
      <c r="I139" s="199"/>
      <c r="J139" s="197"/>
      <c r="K139" s="199" t="s">
        <v>441</v>
      </c>
      <c r="L139" s="199"/>
      <c r="M139" s="199"/>
      <c r="N139" s="199"/>
      <c r="O139" s="199"/>
      <c r="P139" s="199"/>
      <c r="Q139" s="199"/>
      <c r="R139" s="184">
        <f>'Приложение 1.1'!T128</f>
        <v>0</v>
      </c>
      <c r="S139" s="184">
        <f t="shared" si="1"/>
        <v>0</v>
      </c>
      <c r="T139" s="184">
        <f>'Приложение 1.1'!U128</f>
        <v>1.8</v>
      </c>
      <c r="U139" s="184">
        <f>'Приложение 1.1'!V128</f>
        <v>0</v>
      </c>
      <c r="V139" s="184">
        <f>'Приложение 1.1'!W128</f>
        <v>0</v>
      </c>
      <c r="W139" s="200"/>
      <c r="X139" s="200"/>
      <c r="Y139" s="184">
        <f>'Приложение 1.1'!X128</f>
        <v>1.8</v>
      </c>
    </row>
    <row r="140" spans="2:25" s="23" customFormat="1" ht="15">
      <c r="B140" s="181" t="str">
        <f>'Приложение 1.1'!E129</f>
        <v>1.2.11.3</v>
      </c>
      <c r="C140" s="199"/>
      <c r="D140" s="188" t="str">
        <f>'Приложение 1.1'!F129</f>
        <v>Реконструкция защит АТ-2</v>
      </c>
      <c r="E140" s="184">
        <f>'Приложение 1.1'!X129</f>
        <v>12</v>
      </c>
      <c r="F140" s="199"/>
      <c r="G140" s="199"/>
      <c r="H140" s="199"/>
      <c r="I140" s="199"/>
      <c r="J140" s="197"/>
      <c r="K140" s="199"/>
      <c r="L140" s="199" t="s">
        <v>444</v>
      </c>
      <c r="M140" s="199"/>
      <c r="N140" s="199"/>
      <c r="O140" s="199"/>
      <c r="P140" s="199"/>
      <c r="Q140" s="199"/>
      <c r="R140" s="184">
        <f>'Приложение 1.1'!T129</f>
        <v>0</v>
      </c>
      <c r="S140" s="184">
        <f t="shared" si="1"/>
        <v>0</v>
      </c>
      <c r="T140" s="184">
        <f>'Приложение 1.1'!U129</f>
        <v>0</v>
      </c>
      <c r="U140" s="184">
        <f>'Приложение 1.1'!V129</f>
        <v>12</v>
      </c>
      <c r="V140" s="184">
        <f>'Приложение 1.1'!W129</f>
        <v>0</v>
      </c>
      <c r="W140" s="200"/>
      <c r="X140" s="200"/>
      <c r="Y140" s="184">
        <f>'Приложение 1.1'!X129</f>
        <v>12</v>
      </c>
    </row>
    <row r="141" spans="2:25" s="23" customFormat="1" ht="15">
      <c r="B141" s="181" t="str">
        <f>'Приложение 1.1'!E130</f>
        <v>1.2.11.4</v>
      </c>
      <c r="C141" s="199"/>
      <c r="D141" s="188" t="str">
        <f>'Приложение 1.1'!F130</f>
        <v>Реконструкция защит ВЛ-110 кВ (4 линии)</v>
      </c>
      <c r="E141" s="184">
        <f>'Приложение 1.1'!X130</f>
        <v>10.799999999999999</v>
      </c>
      <c r="F141" s="199"/>
      <c r="G141" s="199"/>
      <c r="H141" s="199"/>
      <c r="I141" s="199" t="s">
        <v>441</v>
      </c>
      <c r="J141" s="197" t="str">
        <f>I141</f>
        <v>ПИР</v>
      </c>
      <c r="K141" s="199" t="s">
        <v>439</v>
      </c>
      <c r="L141" s="199"/>
      <c r="M141" s="199"/>
      <c r="N141" s="199"/>
      <c r="O141" s="199"/>
      <c r="P141" s="199"/>
      <c r="Q141" s="199"/>
      <c r="R141" s="184">
        <f>'Приложение 1.1'!T130</f>
        <v>1.6</v>
      </c>
      <c r="S141" s="184">
        <f t="shared" si="1"/>
        <v>1.6</v>
      </c>
      <c r="T141" s="184">
        <f>'Приложение 1.1'!U130</f>
        <v>9.2</v>
      </c>
      <c r="U141" s="184">
        <f>'Приложение 1.1'!V130</f>
        <v>0</v>
      </c>
      <c r="V141" s="184">
        <f>'Приложение 1.1'!W130</f>
        <v>0</v>
      </c>
      <c r="W141" s="200"/>
      <c r="X141" s="200"/>
      <c r="Y141" s="184">
        <f>'Приложение 1.1'!X130</f>
        <v>10.799999999999999</v>
      </c>
    </row>
    <row r="142" spans="2:25" s="12" customFormat="1" ht="15">
      <c r="B142" s="180" t="str">
        <f>'Приложение 1.1'!E131</f>
        <v>1.2.12</v>
      </c>
      <c r="C142" s="201"/>
      <c r="D142" s="175" t="str">
        <f>'Приложение 1.1'!F131</f>
        <v>ПС Ашкадар</v>
      </c>
      <c r="E142" s="182">
        <f>'Приложение 1.1'!X131</f>
        <v>16.5</v>
      </c>
      <c r="F142" s="201"/>
      <c r="G142" s="201"/>
      <c r="H142" s="201"/>
      <c r="I142" s="201"/>
      <c r="J142" s="216"/>
      <c r="K142" s="201"/>
      <c r="L142" s="201"/>
      <c r="M142" s="201"/>
      <c r="N142" s="201"/>
      <c r="O142" s="201"/>
      <c r="P142" s="201"/>
      <c r="Q142" s="201"/>
      <c r="R142" s="182">
        <f>'Приложение 1.1'!T131</f>
        <v>11.6</v>
      </c>
      <c r="S142" s="182">
        <f t="shared" si="1"/>
        <v>11.6</v>
      </c>
      <c r="T142" s="182">
        <f>'Приложение 1.1'!U131</f>
        <v>1</v>
      </c>
      <c r="U142" s="182">
        <f>'Приложение 1.1'!V131</f>
        <v>3.4</v>
      </c>
      <c r="V142" s="182">
        <f>'Приложение 1.1'!W131</f>
        <v>0.5</v>
      </c>
      <c r="W142" s="202"/>
      <c r="X142" s="202"/>
      <c r="Y142" s="182">
        <f>'Приложение 1.1'!X131</f>
        <v>16.5</v>
      </c>
    </row>
    <row r="143" spans="2:25" s="23" customFormat="1" ht="15">
      <c r="B143" s="181" t="str">
        <f>'Приложение 1.1'!E132</f>
        <v>1.2.12.1</v>
      </c>
      <c r="C143" s="199"/>
      <c r="D143" s="188" t="str">
        <f>'Приложение 1.1'!F132</f>
        <v>Реконструкция защит АТ-2</v>
      </c>
      <c r="E143" s="184">
        <f>'Приложение 1.1'!X132</f>
        <v>11.6</v>
      </c>
      <c r="F143" s="199"/>
      <c r="G143" s="199"/>
      <c r="H143" s="199"/>
      <c r="I143" s="199" t="s">
        <v>444</v>
      </c>
      <c r="J143" s="197" t="str">
        <f>I143</f>
        <v>Шкафы защит АТ</v>
      </c>
      <c r="K143" s="199"/>
      <c r="L143" s="199"/>
      <c r="M143" s="199"/>
      <c r="N143" s="199"/>
      <c r="O143" s="199"/>
      <c r="P143" s="199"/>
      <c r="Q143" s="199"/>
      <c r="R143" s="184">
        <f>'Приложение 1.1'!T132</f>
        <v>11.6</v>
      </c>
      <c r="S143" s="184">
        <f t="shared" si="1"/>
        <v>11.6</v>
      </c>
      <c r="T143" s="184">
        <f>'Приложение 1.1'!U132</f>
        <v>0</v>
      </c>
      <c r="U143" s="184">
        <f>'Приложение 1.1'!V132</f>
        <v>0</v>
      </c>
      <c r="V143" s="184">
        <f>'Приложение 1.1'!W132</f>
        <v>0</v>
      </c>
      <c r="W143" s="200"/>
      <c r="X143" s="200"/>
      <c r="Y143" s="184">
        <f>'Приложение 1.1'!X132</f>
        <v>11.6</v>
      </c>
    </row>
    <row r="144" spans="2:25" s="23" customFormat="1" ht="15">
      <c r="B144" s="181" t="str">
        <f>'Приложение 1.1'!E133</f>
        <v>1.2.12.2</v>
      </c>
      <c r="C144" s="199"/>
      <c r="D144" s="188" t="str">
        <f>'Приложение 1.1'!F133</f>
        <v>Реконструкция ОСВ-220 кВ</v>
      </c>
      <c r="E144" s="184">
        <f>'Приложение 1.1'!X133</f>
        <v>4.4</v>
      </c>
      <c r="F144" s="199"/>
      <c r="G144" s="199"/>
      <c r="H144" s="199"/>
      <c r="I144" s="199"/>
      <c r="J144" s="197"/>
      <c r="K144" s="199" t="s">
        <v>441</v>
      </c>
      <c r="L144" s="199" t="s">
        <v>439</v>
      </c>
      <c r="M144" s="199"/>
      <c r="N144" s="199"/>
      <c r="O144" s="199"/>
      <c r="P144" s="199"/>
      <c r="Q144" s="199"/>
      <c r="R144" s="184">
        <f>'Приложение 1.1'!T133</f>
        <v>0</v>
      </c>
      <c r="S144" s="184">
        <f t="shared" si="1"/>
        <v>0</v>
      </c>
      <c r="T144" s="184">
        <f>'Приложение 1.1'!U133</f>
        <v>1</v>
      </c>
      <c r="U144" s="184">
        <f>'Приложение 1.1'!V133</f>
        <v>3.4</v>
      </c>
      <c r="V144" s="184">
        <f>'Приложение 1.1'!W133</f>
        <v>0</v>
      </c>
      <c r="W144" s="200"/>
      <c r="X144" s="200"/>
      <c r="Y144" s="184">
        <f>'Приложение 1.1'!X133</f>
        <v>4.4</v>
      </c>
    </row>
    <row r="145" spans="2:25" s="23" customFormat="1" ht="15">
      <c r="B145" s="181" t="str">
        <f>'Приложение 1.1'!E134</f>
        <v>1.2.12.3</v>
      </c>
      <c r="C145" s="199"/>
      <c r="D145" s="188" t="str">
        <f>'Приложение 1.1'!F134</f>
        <v>Реконструкция ШСВ-110 кВ</v>
      </c>
      <c r="E145" s="184">
        <f>'Приложение 1.1'!X134</f>
        <v>0.5</v>
      </c>
      <c r="F145" s="199"/>
      <c r="G145" s="199"/>
      <c r="H145" s="199"/>
      <c r="I145" s="199"/>
      <c r="J145" s="197"/>
      <c r="K145" s="199"/>
      <c r="L145" s="199"/>
      <c r="M145" s="199" t="s">
        <v>441</v>
      </c>
      <c r="N145" s="199"/>
      <c r="O145" s="199"/>
      <c r="P145" s="199"/>
      <c r="Q145" s="199"/>
      <c r="R145" s="184">
        <f>'Приложение 1.1'!T134</f>
        <v>0</v>
      </c>
      <c r="S145" s="184">
        <f aca="true" t="shared" si="2" ref="S145:S172">SUM(O145:R145)</f>
        <v>0</v>
      </c>
      <c r="T145" s="184">
        <f>'Приложение 1.1'!U134</f>
        <v>0</v>
      </c>
      <c r="U145" s="184">
        <f>'Приложение 1.1'!V134</f>
        <v>0</v>
      </c>
      <c r="V145" s="184">
        <f>'Приложение 1.1'!W134</f>
        <v>0.5</v>
      </c>
      <c r="W145" s="200"/>
      <c r="X145" s="200"/>
      <c r="Y145" s="184">
        <f>'Приложение 1.1'!X134</f>
        <v>0.5</v>
      </c>
    </row>
    <row r="146" spans="2:25" s="12" customFormat="1" ht="15">
      <c r="B146" s="180" t="str">
        <f>'Приложение 1.1'!E135</f>
        <v>1.2.13</v>
      </c>
      <c r="C146" s="201"/>
      <c r="D146" s="175" t="str">
        <f>'Приложение 1.1'!F135</f>
        <v>ПС Самаровка</v>
      </c>
      <c r="E146" s="182">
        <f>'Приложение 1.1'!X135</f>
        <v>33.199999999999996</v>
      </c>
      <c r="F146" s="201"/>
      <c r="G146" s="201"/>
      <c r="H146" s="201"/>
      <c r="I146" s="201"/>
      <c r="J146" s="216"/>
      <c r="K146" s="201"/>
      <c r="L146" s="201"/>
      <c r="M146" s="201"/>
      <c r="N146" s="201"/>
      <c r="O146" s="201"/>
      <c r="P146" s="201"/>
      <c r="Q146" s="201"/>
      <c r="R146" s="182">
        <f>'Приложение 1.1'!T135</f>
        <v>12.299999999999999</v>
      </c>
      <c r="S146" s="182">
        <f t="shared" si="2"/>
        <v>12.299999999999999</v>
      </c>
      <c r="T146" s="182">
        <f>'Приложение 1.1'!U135</f>
        <v>5.749999999999999</v>
      </c>
      <c r="U146" s="182">
        <f>'Приложение 1.1'!V135</f>
        <v>10.65</v>
      </c>
      <c r="V146" s="182">
        <f>'Приложение 1.1'!W135</f>
        <v>4.5</v>
      </c>
      <c r="W146" s="202"/>
      <c r="X146" s="202"/>
      <c r="Y146" s="182">
        <f>'Приложение 1.1'!X135</f>
        <v>33.199999999999996</v>
      </c>
    </row>
    <row r="147" spans="2:25" s="23" customFormat="1" ht="15">
      <c r="B147" s="181" t="str">
        <f>'Приложение 1.1'!E136</f>
        <v>1.2.13.1</v>
      </c>
      <c r="C147" s="199"/>
      <c r="D147" s="188" t="str">
        <f>'Приложение 1.1'!F136</f>
        <v>ПС Самаровка Реконструкция защит АТ</v>
      </c>
      <c r="E147" s="184">
        <f>'Приложение 1.1'!X136</f>
        <v>11.6</v>
      </c>
      <c r="F147" s="199"/>
      <c r="G147" s="199"/>
      <c r="H147" s="199"/>
      <c r="I147" s="199" t="s">
        <v>439</v>
      </c>
      <c r="J147" s="197" t="str">
        <f>I147</f>
        <v>Шкафы РЗА и ПА</v>
      </c>
      <c r="K147" s="199"/>
      <c r="L147" s="199"/>
      <c r="M147" s="199"/>
      <c r="N147" s="199"/>
      <c r="O147" s="199"/>
      <c r="P147" s="199"/>
      <c r="Q147" s="199"/>
      <c r="R147" s="184">
        <f>'Приложение 1.1'!T136</f>
        <v>11.6</v>
      </c>
      <c r="S147" s="184">
        <f t="shared" si="2"/>
        <v>11.6</v>
      </c>
      <c r="T147" s="184">
        <f>'Приложение 1.1'!U136</f>
        <v>0</v>
      </c>
      <c r="U147" s="184">
        <f>'Приложение 1.1'!V136</f>
        <v>0</v>
      </c>
      <c r="V147" s="184">
        <f>'Приложение 1.1'!W136</f>
        <v>0</v>
      </c>
      <c r="W147" s="200"/>
      <c r="X147" s="200"/>
      <c r="Y147" s="184">
        <f>'Приложение 1.1'!X136</f>
        <v>11.6</v>
      </c>
    </row>
    <row r="148" spans="2:25" s="23" customFormat="1" ht="15">
      <c r="B148" s="181" t="str">
        <f>'Приложение 1.1'!E137</f>
        <v>1.2.13.2</v>
      </c>
      <c r="C148" s="199"/>
      <c r="D148" s="188" t="str">
        <f>'Приложение 1.1'!F137</f>
        <v>Реконструкция защит ВЛ-220 кВ Кумертау</v>
      </c>
      <c r="E148" s="184">
        <f>'Приложение 1.1'!X137</f>
        <v>5.3999999999999995</v>
      </c>
      <c r="F148" s="199"/>
      <c r="G148" s="199"/>
      <c r="H148" s="199"/>
      <c r="I148" s="199"/>
      <c r="J148" s="197"/>
      <c r="K148" s="199" t="s">
        <v>441</v>
      </c>
      <c r="L148" s="199" t="s">
        <v>439</v>
      </c>
      <c r="M148" s="199"/>
      <c r="N148" s="199"/>
      <c r="O148" s="199"/>
      <c r="P148" s="199"/>
      <c r="Q148" s="199"/>
      <c r="R148" s="184">
        <f>'Приложение 1.1'!T137</f>
        <v>0</v>
      </c>
      <c r="S148" s="184">
        <f t="shared" si="2"/>
        <v>0</v>
      </c>
      <c r="T148" s="184">
        <f>'Приложение 1.1'!U137</f>
        <v>0.8</v>
      </c>
      <c r="U148" s="184">
        <f>'Приложение 1.1'!V137</f>
        <v>4.6</v>
      </c>
      <c r="V148" s="184">
        <f>'Приложение 1.1'!W137</f>
        <v>0</v>
      </c>
      <c r="W148" s="200"/>
      <c r="X148" s="200"/>
      <c r="Y148" s="184">
        <f>'Приложение 1.1'!X137</f>
        <v>5.3999999999999995</v>
      </c>
    </row>
    <row r="149" spans="2:25" s="23" customFormat="1" ht="15">
      <c r="B149" s="181" t="str">
        <f>'Приложение 1.1'!E138</f>
        <v>1.2.13.3</v>
      </c>
      <c r="C149" s="199"/>
      <c r="D149" s="188" t="str">
        <f>'Приложение 1.1'!F138</f>
        <v>Реконструкция защит ВЛ-110 кВ 3 шт.</v>
      </c>
      <c r="E149" s="184">
        <f>'Приложение 1.1'!X138</f>
        <v>11.1</v>
      </c>
      <c r="F149" s="199"/>
      <c r="G149" s="199"/>
      <c r="H149" s="199"/>
      <c r="I149" s="199" t="s">
        <v>441</v>
      </c>
      <c r="J149" s="197" t="str">
        <f>I149</f>
        <v>ПИР</v>
      </c>
      <c r="K149" s="199" t="s">
        <v>439</v>
      </c>
      <c r="L149" s="199" t="s">
        <v>439</v>
      </c>
      <c r="M149" s="199" t="s">
        <v>439</v>
      </c>
      <c r="N149" s="199"/>
      <c r="O149" s="199"/>
      <c r="P149" s="199"/>
      <c r="Q149" s="199"/>
      <c r="R149" s="184">
        <f>'Приложение 1.1'!T138</f>
        <v>0.7</v>
      </c>
      <c r="S149" s="184">
        <f t="shared" si="2"/>
        <v>0.7</v>
      </c>
      <c r="T149" s="184">
        <f>'Приложение 1.1'!U138</f>
        <v>3.75</v>
      </c>
      <c r="U149" s="184">
        <f>'Приложение 1.1'!V138</f>
        <v>2.75</v>
      </c>
      <c r="V149" s="184">
        <f>'Приложение 1.1'!W138</f>
        <v>3.9</v>
      </c>
      <c r="W149" s="200"/>
      <c r="X149" s="200"/>
      <c r="Y149" s="184">
        <f>'Приложение 1.1'!X138</f>
        <v>11.1</v>
      </c>
    </row>
    <row r="150" spans="2:25" s="23" customFormat="1" ht="15">
      <c r="B150" s="181" t="str">
        <f>'Приложение 1.1'!E139</f>
        <v>1.2.13.4</v>
      </c>
      <c r="C150" s="199"/>
      <c r="D150" s="188" t="str">
        <f>'Приложение 1.1'!F139</f>
        <v>Модернизация ПА 220 кВ 2 шт.</v>
      </c>
      <c r="E150" s="184">
        <f>'Приложение 1.1'!X139</f>
        <v>2.25</v>
      </c>
      <c r="F150" s="199"/>
      <c r="G150" s="199"/>
      <c r="H150" s="199"/>
      <c r="I150" s="199"/>
      <c r="J150" s="197"/>
      <c r="K150" s="199" t="s">
        <v>441</v>
      </c>
      <c r="L150" s="199" t="s">
        <v>439</v>
      </c>
      <c r="M150" s="199"/>
      <c r="N150" s="199"/>
      <c r="O150" s="199"/>
      <c r="P150" s="199"/>
      <c r="Q150" s="199"/>
      <c r="R150" s="184">
        <f>'Приложение 1.1'!T139</f>
        <v>0</v>
      </c>
      <c r="S150" s="184">
        <f t="shared" si="2"/>
        <v>0</v>
      </c>
      <c r="T150" s="184">
        <f>'Приложение 1.1'!U139</f>
        <v>0.6</v>
      </c>
      <c r="U150" s="184">
        <f>'Приложение 1.1'!V139</f>
        <v>1.65</v>
      </c>
      <c r="V150" s="184">
        <f>'Приложение 1.1'!W139</f>
        <v>0</v>
      </c>
      <c r="W150" s="200"/>
      <c r="X150" s="200"/>
      <c r="Y150" s="184">
        <f>'Приложение 1.1'!X139</f>
        <v>2.25</v>
      </c>
    </row>
    <row r="151" spans="2:25" s="23" customFormat="1" ht="15">
      <c r="B151" s="181" t="str">
        <f>'Приложение 1.1'!E140</f>
        <v>1.2.13.5</v>
      </c>
      <c r="C151" s="199"/>
      <c r="D151" s="188" t="str">
        <f>'Приложение 1.1'!F140</f>
        <v>Модернизация ПА-110 кВ 7 шт.</v>
      </c>
      <c r="E151" s="184">
        <f>'Приложение 1.1'!X140</f>
        <v>2.25</v>
      </c>
      <c r="F151" s="199"/>
      <c r="G151" s="199"/>
      <c r="H151" s="199"/>
      <c r="I151" s="199"/>
      <c r="J151" s="197"/>
      <c r="K151" s="199" t="s">
        <v>441</v>
      </c>
      <c r="L151" s="199" t="s">
        <v>439</v>
      </c>
      <c r="M151" s="199"/>
      <c r="N151" s="199"/>
      <c r="O151" s="199"/>
      <c r="P151" s="199"/>
      <c r="Q151" s="199"/>
      <c r="R151" s="184">
        <f>'Приложение 1.1'!T140</f>
        <v>0</v>
      </c>
      <c r="S151" s="184">
        <f t="shared" si="2"/>
        <v>0</v>
      </c>
      <c r="T151" s="184">
        <f>'Приложение 1.1'!U140</f>
        <v>0.6</v>
      </c>
      <c r="U151" s="184">
        <f>'Приложение 1.1'!V140</f>
        <v>1.65</v>
      </c>
      <c r="V151" s="184">
        <f>'Приложение 1.1'!W140</f>
        <v>0</v>
      </c>
      <c r="W151" s="200"/>
      <c r="X151" s="200"/>
      <c r="Y151" s="184">
        <f>'Приложение 1.1'!X140</f>
        <v>2.25</v>
      </c>
    </row>
    <row r="152" spans="2:25" s="23" customFormat="1" ht="15">
      <c r="B152" s="181" t="str">
        <f>'Приложение 1.1'!E141</f>
        <v>1.2.13.6</v>
      </c>
      <c r="C152" s="199"/>
      <c r="D152" s="188" t="str">
        <f>'Приложение 1.1'!F141</f>
        <v>Реконструкция РАС</v>
      </c>
      <c r="E152" s="184">
        <f>'Приложение 1.1'!X141</f>
        <v>0.6</v>
      </c>
      <c r="F152" s="199"/>
      <c r="G152" s="199"/>
      <c r="H152" s="199"/>
      <c r="I152" s="199"/>
      <c r="J152" s="197"/>
      <c r="K152" s="199"/>
      <c r="L152" s="199"/>
      <c r="M152" s="199" t="s">
        <v>441</v>
      </c>
      <c r="N152" s="199"/>
      <c r="O152" s="199"/>
      <c r="P152" s="199"/>
      <c r="Q152" s="199"/>
      <c r="R152" s="184">
        <f>'Приложение 1.1'!T141</f>
        <v>0</v>
      </c>
      <c r="S152" s="184">
        <f t="shared" si="2"/>
        <v>0</v>
      </c>
      <c r="T152" s="184">
        <f>'Приложение 1.1'!U141</f>
        <v>0</v>
      </c>
      <c r="U152" s="184">
        <f>'Приложение 1.1'!V141</f>
        <v>0</v>
      </c>
      <c r="V152" s="184">
        <f>'Приложение 1.1'!W141</f>
        <v>0.6</v>
      </c>
      <c r="W152" s="200"/>
      <c r="X152" s="200"/>
      <c r="Y152" s="184">
        <f>'Приложение 1.1'!X141</f>
        <v>0.6</v>
      </c>
    </row>
    <row r="153" spans="2:25" ht="15" hidden="1">
      <c r="B153" s="180" t="e">
        <f>'Приложение 1.1'!#REF!</f>
        <v>#REF!</v>
      </c>
      <c r="C153" s="203"/>
      <c r="D153" s="175" t="e">
        <f>'Приложение 1.1'!#REF!</f>
        <v>#REF!</v>
      </c>
      <c r="E153" s="182" t="e">
        <f>'Приложение 1.1'!#REF!</f>
        <v>#REF!</v>
      </c>
      <c r="F153" s="203"/>
      <c r="G153" s="203"/>
      <c r="H153" s="203"/>
      <c r="I153" s="203"/>
      <c r="J153" s="197"/>
      <c r="K153" s="203"/>
      <c r="L153" s="203"/>
      <c r="M153" s="203"/>
      <c r="N153" s="203"/>
      <c r="O153" s="203"/>
      <c r="P153" s="203"/>
      <c r="Q153" s="203"/>
      <c r="R153" s="182" t="e">
        <f>'Приложение 1.1'!#REF!</f>
        <v>#REF!</v>
      </c>
      <c r="S153" s="182" t="e">
        <f t="shared" si="2"/>
        <v>#REF!</v>
      </c>
      <c r="T153" s="182" t="e">
        <f>'Приложение 1.1'!#REF!</f>
        <v>#REF!</v>
      </c>
      <c r="U153" s="182" t="e">
        <f>'Приложение 1.1'!#REF!</f>
        <v>#REF!</v>
      </c>
      <c r="V153" s="182" t="e">
        <f>'Приложение 1.1'!#REF!</f>
        <v>#REF!</v>
      </c>
      <c r="W153" s="204"/>
      <c r="X153" s="204"/>
      <c r="Y153" s="182" t="e">
        <f>'Приложение 1.1'!#REF!</f>
        <v>#REF!</v>
      </c>
    </row>
    <row r="154" spans="2:25" s="12" customFormat="1" ht="15">
      <c r="B154" s="180" t="str">
        <f>'Приложение 1.1'!E142</f>
        <v>1.3</v>
      </c>
      <c r="C154" s="201"/>
      <c r="D154" s="175" t="str">
        <f>'Приложение 1.1'!F142</f>
        <v>Создание систем телемеханики  и связи </v>
      </c>
      <c r="E154" s="182">
        <f>'Приложение 1.1'!X142</f>
        <v>11.2</v>
      </c>
      <c r="F154" s="201"/>
      <c r="G154" s="201"/>
      <c r="H154" s="201"/>
      <c r="I154" s="201"/>
      <c r="J154" s="216"/>
      <c r="K154" s="201"/>
      <c r="L154" s="201"/>
      <c r="M154" s="201"/>
      <c r="N154" s="201"/>
      <c r="O154" s="201"/>
      <c r="P154" s="201"/>
      <c r="Q154" s="201"/>
      <c r="R154" s="182">
        <f>'Приложение 1.1'!T142</f>
        <v>11.2</v>
      </c>
      <c r="S154" s="182">
        <f t="shared" si="2"/>
        <v>11.2</v>
      </c>
      <c r="T154" s="182">
        <f>'Приложение 1.1'!U142</f>
        <v>0</v>
      </c>
      <c r="U154" s="182">
        <f>'Приложение 1.1'!V142</f>
        <v>0</v>
      </c>
      <c r="V154" s="182">
        <f>'Приложение 1.1'!W142</f>
        <v>0</v>
      </c>
      <c r="W154" s="202"/>
      <c r="X154" s="202"/>
      <c r="Y154" s="182">
        <f>'Приложение 1.1'!X142</f>
        <v>11.2</v>
      </c>
    </row>
    <row r="155" spans="2:25" s="23" customFormat="1" ht="15">
      <c r="B155" s="181" t="str">
        <f>'Приложение 1.1'!E143</f>
        <v>1.3.1</v>
      </c>
      <c r="C155" s="199"/>
      <c r="D155" s="188" t="str">
        <f>'Приложение 1.1'!F143</f>
        <v>Реконструкция СОТИ</v>
      </c>
      <c r="E155" s="184">
        <f>'Приложение 1.1'!X143</f>
        <v>11.2</v>
      </c>
      <c r="F155" s="199"/>
      <c r="G155" s="199"/>
      <c r="H155" s="199"/>
      <c r="I155" s="199" t="s">
        <v>448</v>
      </c>
      <c r="J155" s="197" t="str">
        <f>I155</f>
        <v>Система телемеханики</v>
      </c>
      <c r="K155" s="199"/>
      <c r="L155" s="199"/>
      <c r="M155" s="199"/>
      <c r="N155" s="199"/>
      <c r="O155" s="199"/>
      <c r="P155" s="199"/>
      <c r="Q155" s="199"/>
      <c r="R155" s="184">
        <f>'Приложение 1.1'!T143</f>
        <v>11.2</v>
      </c>
      <c r="S155" s="184">
        <f t="shared" si="2"/>
        <v>11.2</v>
      </c>
      <c r="T155" s="184">
        <f>'Приложение 1.1'!U143</f>
        <v>0</v>
      </c>
      <c r="U155" s="184">
        <f>'Приложение 1.1'!V143</f>
        <v>0</v>
      </c>
      <c r="V155" s="184">
        <f>'Приложение 1.1'!W143</f>
        <v>0</v>
      </c>
      <c r="W155" s="200"/>
      <c r="X155" s="200"/>
      <c r="Y155" s="184">
        <f>'Приложение 1.1'!X143</f>
        <v>11.2</v>
      </c>
    </row>
    <row r="156" spans="2:25" s="12" customFormat="1" ht="22.5" customHeight="1" hidden="1">
      <c r="B156" s="180" t="str">
        <f>'Приложение 1.1'!E144</f>
        <v>1.4.</v>
      </c>
      <c r="C156" s="201"/>
      <c r="D156" s="175" t="str">
        <f>'Приложение 1.1'!F144</f>
        <v>Установка устройств регулирования напряжения и компенсации реактивной мощности</v>
      </c>
      <c r="E156" s="182">
        <f>'Приложение 1.1'!X144</f>
        <v>0</v>
      </c>
      <c r="F156" s="201"/>
      <c r="G156" s="201"/>
      <c r="H156" s="201"/>
      <c r="I156" s="201"/>
      <c r="J156" s="216"/>
      <c r="K156" s="201"/>
      <c r="L156" s="201"/>
      <c r="M156" s="201"/>
      <c r="N156" s="201"/>
      <c r="O156" s="201"/>
      <c r="P156" s="201"/>
      <c r="Q156" s="201"/>
      <c r="R156" s="182">
        <f>'Приложение 1.1'!T144</f>
        <v>0</v>
      </c>
      <c r="S156" s="182">
        <f t="shared" si="2"/>
        <v>0</v>
      </c>
      <c r="T156" s="182">
        <f>'Приложение 1.1'!U144</f>
        <v>0</v>
      </c>
      <c r="U156" s="182">
        <f>'Приложение 1.1'!V144</f>
        <v>0</v>
      </c>
      <c r="V156" s="182">
        <f>'Приложение 1.1'!W144</f>
        <v>0</v>
      </c>
      <c r="W156" s="202"/>
      <c r="X156" s="202"/>
      <c r="Y156" s="182">
        <f>'Приложение 1.1'!X144</f>
        <v>0</v>
      </c>
    </row>
    <row r="157" spans="2:25" s="12" customFormat="1" ht="20.25" customHeight="1">
      <c r="B157" s="180" t="str">
        <f>'Приложение 1.1'!E145</f>
        <v>1.5.</v>
      </c>
      <c r="C157" s="201"/>
      <c r="D157" s="175" t="str">
        <f>'Приложение 1.1'!F145</f>
        <v>Прочие направления</v>
      </c>
      <c r="E157" s="182">
        <f>'Приложение 1.1'!X145</f>
        <v>358.031</v>
      </c>
      <c r="F157" s="201"/>
      <c r="G157" s="201"/>
      <c r="H157" s="201"/>
      <c r="I157" s="201"/>
      <c r="J157" s="216"/>
      <c r="K157" s="201"/>
      <c r="L157" s="201"/>
      <c r="M157" s="201"/>
      <c r="N157" s="201"/>
      <c r="O157" s="201"/>
      <c r="P157" s="201"/>
      <c r="Q157" s="201"/>
      <c r="R157" s="182">
        <f>'Приложение 1.1'!T145</f>
        <v>274.031</v>
      </c>
      <c r="S157" s="182">
        <f t="shared" si="2"/>
        <v>274.031</v>
      </c>
      <c r="T157" s="182">
        <f>'Приложение 1.1'!U145</f>
        <v>44</v>
      </c>
      <c r="U157" s="182">
        <f>'Приложение 1.1'!V145</f>
        <v>19</v>
      </c>
      <c r="V157" s="182">
        <f>'Приложение 1.1'!W145</f>
        <v>21</v>
      </c>
      <c r="W157" s="202"/>
      <c r="X157" s="202"/>
      <c r="Y157" s="182">
        <f>'Приложение 1.1'!X145</f>
        <v>358.031</v>
      </c>
    </row>
    <row r="158" spans="2:25" s="212" customFormat="1" ht="23.25" customHeight="1">
      <c r="B158" s="180" t="str">
        <f>'Приложение 1.1'!E146</f>
        <v>1.5.1</v>
      </c>
      <c r="C158" s="209"/>
      <c r="D158" s="175" t="str">
        <f>'Приложение 1.1'!F146</f>
        <v>Приобретение ОНМ</v>
      </c>
      <c r="E158" s="182">
        <f>'Приложение 1.1'!X146</f>
        <v>72</v>
      </c>
      <c r="F158" s="209"/>
      <c r="G158" s="209"/>
      <c r="H158" s="209"/>
      <c r="I158" s="209"/>
      <c r="J158" s="216"/>
      <c r="K158" s="209"/>
      <c r="L158" s="209"/>
      <c r="M158" s="209"/>
      <c r="N158" s="209"/>
      <c r="O158" s="209"/>
      <c r="P158" s="210">
        <f>'Приложение 1.1'!T146</f>
        <v>15</v>
      </c>
      <c r="Q158" s="209"/>
      <c r="R158" s="182"/>
      <c r="S158" s="182">
        <f t="shared" si="2"/>
        <v>15</v>
      </c>
      <c r="T158" s="182">
        <f>'Приложение 1.1'!U146</f>
        <v>17</v>
      </c>
      <c r="U158" s="182">
        <f>'Приложение 1.1'!V146</f>
        <v>19</v>
      </c>
      <c r="V158" s="182">
        <f>'Приложение 1.1'!W146</f>
        <v>21</v>
      </c>
      <c r="W158" s="211"/>
      <c r="X158" s="211"/>
      <c r="Y158" s="182">
        <f>'Приложение 1.1'!X146</f>
        <v>72</v>
      </c>
    </row>
    <row r="159" spans="2:25" s="64" customFormat="1" ht="25.5" hidden="1">
      <c r="B159" s="185" t="str">
        <f>'Приложение 1.1'!E147</f>
        <v>1.5.1.1</v>
      </c>
      <c r="C159" s="201"/>
      <c r="D159" s="187" t="str">
        <f>'Приложение 1.1'!F147</f>
        <v>Приобретение грузопассажирского, пассажирского автотранспорта (14 шт.)</v>
      </c>
      <c r="E159" s="183">
        <f>'Приложение 1.1'!X147</f>
        <v>23.6</v>
      </c>
      <c r="F159" s="201"/>
      <c r="G159" s="201"/>
      <c r="H159" s="201"/>
      <c r="I159" s="201"/>
      <c r="J159" s="216"/>
      <c r="K159" s="201"/>
      <c r="L159" s="201"/>
      <c r="M159" s="201"/>
      <c r="N159" s="201"/>
      <c r="O159" s="201"/>
      <c r="P159" s="217">
        <f>'Приложение 1.1'!T147</f>
        <v>6.5</v>
      </c>
      <c r="Q159" s="201"/>
      <c r="R159" s="183"/>
      <c r="S159" s="183">
        <f t="shared" si="2"/>
        <v>6.5</v>
      </c>
      <c r="T159" s="183">
        <f>'Приложение 1.1'!U147</f>
        <v>5.1</v>
      </c>
      <c r="U159" s="183">
        <f>'Приложение 1.1'!V147</f>
        <v>5.7</v>
      </c>
      <c r="V159" s="183">
        <f>'Приложение 1.1'!W147</f>
        <v>6.3</v>
      </c>
      <c r="W159" s="202"/>
      <c r="X159" s="202"/>
      <c r="Y159" s="183">
        <f>'Приложение 1.1'!X147</f>
        <v>23.6</v>
      </c>
    </row>
    <row r="160" spans="2:25" s="64" customFormat="1" ht="15" hidden="1">
      <c r="B160" s="185" t="str">
        <f>'Приложение 1.1'!E148</f>
        <v>1.5.1.2</v>
      </c>
      <c r="C160" s="201"/>
      <c r="D160" s="187" t="str">
        <f>'Приложение 1.1'!F148</f>
        <v>Приобретение устройств РЕТОМ, Omicron (10 шт.)</v>
      </c>
      <c r="E160" s="183">
        <f>'Приложение 1.1'!X148</f>
        <v>14.400000000000002</v>
      </c>
      <c r="F160" s="201"/>
      <c r="G160" s="201"/>
      <c r="H160" s="201"/>
      <c r="I160" s="201"/>
      <c r="J160" s="216"/>
      <c r="K160" s="201"/>
      <c r="L160" s="201"/>
      <c r="M160" s="201"/>
      <c r="N160" s="201"/>
      <c r="O160" s="201"/>
      <c r="P160" s="217">
        <f>'Приложение 1.1'!T148</f>
        <v>3</v>
      </c>
      <c r="Q160" s="201"/>
      <c r="R160" s="183"/>
      <c r="S160" s="183">
        <f t="shared" si="2"/>
        <v>3</v>
      </c>
      <c r="T160" s="183">
        <f>'Приложение 1.1'!U148</f>
        <v>3.4000000000000004</v>
      </c>
      <c r="U160" s="183">
        <f>'Приложение 1.1'!V148</f>
        <v>3.8000000000000003</v>
      </c>
      <c r="V160" s="183">
        <f>'Приложение 1.1'!W148</f>
        <v>4.2</v>
      </c>
      <c r="W160" s="202"/>
      <c r="X160" s="202"/>
      <c r="Y160" s="183">
        <f>'Приложение 1.1'!X148</f>
        <v>14.400000000000002</v>
      </c>
    </row>
    <row r="161" spans="2:25" s="64" customFormat="1" ht="21.75" customHeight="1" hidden="1">
      <c r="B161" s="185" t="str">
        <f>'Приложение 1.1'!E149</f>
        <v>1.5.1.3</v>
      </c>
      <c r="C161" s="201"/>
      <c r="D161" s="187" t="str">
        <f>'Приложение 1.1'!F149</f>
        <v>Приобретение устройств для диагностики электрооборудования (15 шт.)</v>
      </c>
      <c r="E161" s="183">
        <f>'Приложение 1.1'!X149</f>
        <v>7.200000000000001</v>
      </c>
      <c r="F161" s="201"/>
      <c r="G161" s="201"/>
      <c r="H161" s="201"/>
      <c r="I161" s="201"/>
      <c r="J161" s="216"/>
      <c r="K161" s="201"/>
      <c r="L161" s="201"/>
      <c r="M161" s="201"/>
      <c r="N161" s="201"/>
      <c r="O161" s="201"/>
      <c r="P161" s="217">
        <f>'Приложение 1.1'!T149</f>
        <v>1.5</v>
      </c>
      <c r="Q161" s="201"/>
      <c r="R161" s="183"/>
      <c r="S161" s="183">
        <f t="shared" si="2"/>
        <v>1.5</v>
      </c>
      <c r="T161" s="183">
        <f>'Приложение 1.1'!U149</f>
        <v>1.7000000000000002</v>
      </c>
      <c r="U161" s="183">
        <f>'Приложение 1.1'!V149</f>
        <v>1.9000000000000001</v>
      </c>
      <c r="V161" s="183">
        <f>'Приложение 1.1'!W149</f>
        <v>2.1</v>
      </c>
      <c r="W161" s="202"/>
      <c r="X161" s="202"/>
      <c r="Y161" s="183">
        <f>'Приложение 1.1'!X149</f>
        <v>7.200000000000001</v>
      </c>
    </row>
    <row r="162" spans="2:25" s="64" customFormat="1" ht="15" hidden="1">
      <c r="B162" s="185" t="str">
        <f>'Приложение 1.1'!E150</f>
        <v>1.5.1.4</v>
      </c>
      <c r="C162" s="201"/>
      <c r="D162" s="187" t="str">
        <f>'Приложение 1.1'!F150</f>
        <v>Приобретение минимоек (16 шт.)</v>
      </c>
      <c r="E162" s="183">
        <f>'Приложение 1.1'!X150</f>
        <v>2.3499999999999996</v>
      </c>
      <c r="F162" s="201"/>
      <c r="G162" s="201"/>
      <c r="H162" s="201"/>
      <c r="I162" s="201"/>
      <c r="J162" s="216"/>
      <c r="K162" s="201"/>
      <c r="L162" s="201"/>
      <c r="M162" s="201"/>
      <c r="N162" s="201"/>
      <c r="O162" s="201"/>
      <c r="P162" s="217">
        <f>'Приложение 1.1'!T150</f>
        <v>0</v>
      </c>
      <c r="Q162" s="201"/>
      <c r="R162" s="183"/>
      <c r="S162" s="183">
        <f t="shared" si="2"/>
        <v>0</v>
      </c>
      <c r="T162" s="183">
        <f>'Приложение 1.1'!U150</f>
        <v>0.85</v>
      </c>
      <c r="U162" s="183">
        <f>'Приложение 1.1'!V150</f>
        <v>0.95</v>
      </c>
      <c r="V162" s="183">
        <f>'Приложение 1.1'!W150</f>
        <v>0.55</v>
      </c>
      <c r="W162" s="202"/>
      <c r="X162" s="202"/>
      <c r="Y162" s="183">
        <f>'Приложение 1.1'!X150</f>
        <v>2.3499999999999996</v>
      </c>
    </row>
    <row r="163" spans="2:25" s="64" customFormat="1" ht="25.5" hidden="1">
      <c r="B163" s="185" t="str">
        <f>'Приложение 1.1'!E151</f>
        <v>1.5.1.5</v>
      </c>
      <c r="C163" s="201"/>
      <c r="D163" s="187" t="str">
        <f>'Приложение 1.1'!F151</f>
        <v>Приобретение инструмента, техн. оснастки (гидропрессы, инверторные аппараты) (16 шт.)</v>
      </c>
      <c r="E163" s="183">
        <f>'Приложение 1.1'!X151</f>
        <v>4.85</v>
      </c>
      <c r="F163" s="201"/>
      <c r="G163" s="201"/>
      <c r="H163" s="201"/>
      <c r="I163" s="201"/>
      <c r="J163" s="216"/>
      <c r="K163" s="201"/>
      <c r="L163" s="201"/>
      <c r="M163" s="201"/>
      <c r="N163" s="201"/>
      <c r="O163" s="201"/>
      <c r="P163" s="217">
        <f>'Приложение 1.1'!T151</f>
        <v>1.5</v>
      </c>
      <c r="Q163" s="201"/>
      <c r="R163" s="183"/>
      <c r="S163" s="183">
        <f t="shared" si="2"/>
        <v>1.5</v>
      </c>
      <c r="T163" s="183">
        <f>'Приложение 1.1'!U151</f>
        <v>0.85</v>
      </c>
      <c r="U163" s="183">
        <f>'Приложение 1.1'!V151</f>
        <v>0.95</v>
      </c>
      <c r="V163" s="183">
        <f>'Приложение 1.1'!W151</f>
        <v>1.55</v>
      </c>
      <c r="W163" s="202"/>
      <c r="X163" s="202"/>
      <c r="Y163" s="183">
        <f>'Приложение 1.1'!X151</f>
        <v>4.85</v>
      </c>
    </row>
    <row r="164" spans="2:25" s="64" customFormat="1" ht="15" hidden="1">
      <c r="B164" s="185" t="str">
        <f>'Приложение 1.1'!E152</f>
        <v>1.5.1.6</v>
      </c>
      <c r="C164" s="201"/>
      <c r="D164" s="187" t="str">
        <f>'Приложение 1.1'!F152</f>
        <v>Приобретение центрального коммутатора (серверное оборудование)</v>
      </c>
      <c r="E164" s="183">
        <f>'Приложение 1.1'!X152</f>
        <v>19.6</v>
      </c>
      <c r="F164" s="201"/>
      <c r="G164" s="201"/>
      <c r="H164" s="201"/>
      <c r="I164" s="201"/>
      <c r="J164" s="216"/>
      <c r="K164" s="201"/>
      <c r="L164" s="201"/>
      <c r="M164" s="201"/>
      <c r="N164" s="201"/>
      <c r="O164" s="201"/>
      <c r="P164" s="217">
        <f>'Приложение 1.1'!T152</f>
        <v>2.5</v>
      </c>
      <c r="Q164" s="201"/>
      <c r="R164" s="183"/>
      <c r="S164" s="183">
        <f t="shared" si="2"/>
        <v>2.5</v>
      </c>
      <c r="T164" s="183">
        <f>'Приложение 1.1'!U152</f>
        <v>5.1</v>
      </c>
      <c r="U164" s="183">
        <f>'Приложение 1.1'!V152</f>
        <v>5.7</v>
      </c>
      <c r="V164" s="183">
        <f>'Приложение 1.1'!W152</f>
        <v>6.3</v>
      </c>
      <c r="W164" s="202"/>
      <c r="X164" s="202"/>
      <c r="Y164" s="183">
        <f>'Приложение 1.1'!X152</f>
        <v>19.6</v>
      </c>
    </row>
    <row r="165" spans="2:25" s="12" customFormat="1" ht="15">
      <c r="B165" s="180" t="str">
        <f>'Приложение 1.1'!E153</f>
        <v>1.5.2</v>
      </c>
      <c r="C165" s="201"/>
      <c r="D165" s="175" t="str">
        <f>'Приложение 1.1'!F153</f>
        <v>Мероприятия по обеспечению СВМ Затонской ТЭЦ</v>
      </c>
      <c r="E165" s="182">
        <f>'Приложение 1.1'!X153</f>
        <v>112.711</v>
      </c>
      <c r="F165" s="201"/>
      <c r="G165" s="201"/>
      <c r="H165" s="201"/>
      <c r="I165" s="201"/>
      <c r="J165" s="216"/>
      <c r="K165" s="201"/>
      <c r="L165" s="201"/>
      <c r="M165" s="201"/>
      <c r="N165" s="201"/>
      <c r="O165" s="201"/>
      <c r="P165" s="201"/>
      <c r="Q165" s="201"/>
      <c r="R165" s="182">
        <f>'Приложение 1.1'!T153</f>
        <v>112.711</v>
      </c>
      <c r="S165" s="182">
        <f t="shared" si="2"/>
        <v>112.711</v>
      </c>
      <c r="T165" s="182">
        <f>'Приложение 1.1'!U153</f>
        <v>0</v>
      </c>
      <c r="U165" s="182">
        <f>'Приложение 1.1'!V153</f>
        <v>0</v>
      </c>
      <c r="V165" s="182">
        <f>'Приложение 1.1'!W153</f>
        <v>0</v>
      </c>
      <c r="W165" s="202"/>
      <c r="X165" s="202"/>
      <c r="Y165" s="182">
        <f>'Приложение 1.1'!X153</f>
        <v>112.711</v>
      </c>
    </row>
    <row r="166" spans="2:25" s="23" customFormat="1" ht="15">
      <c r="B166" s="181" t="str">
        <f>'Приложение 1.1'!E154</f>
        <v>1.5.2.1</v>
      </c>
      <c r="C166" s="199"/>
      <c r="D166" s="188" t="str">
        <f>'Приложение 1.1'!F154</f>
        <v>Замена устройств РЗАиПА ПС Бекетово, НПЗ, Уфа-Южная</v>
      </c>
      <c r="E166" s="184">
        <f>'Приложение 1.1'!X154</f>
        <v>35</v>
      </c>
      <c r="F166" s="199"/>
      <c r="G166" s="199"/>
      <c r="H166" s="199"/>
      <c r="I166" s="199" t="s">
        <v>439</v>
      </c>
      <c r="J166" s="197" t="str">
        <f>I166</f>
        <v>Шкафы РЗА и ПА</v>
      </c>
      <c r="K166" s="199"/>
      <c r="L166" s="199"/>
      <c r="M166" s="199"/>
      <c r="N166" s="199"/>
      <c r="O166" s="199"/>
      <c r="P166" s="199"/>
      <c r="Q166" s="199"/>
      <c r="R166" s="184">
        <f>'Приложение 1.1'!T154</f>
        <v>35</v>
      </c>
      <c r="S166" s="184">
        <f t="shared" si="2"/>
        <v>35</v>
      </c>
      <c r="T166" s="184">
        <f>'Приложение 1.1'!U154</f>
        <v>0</v>
      </c>
      <c r="U166" s="184">
        <f>'Приложение 1.1'!V154</f>
        <v>0</v>
      </c>
      <c r="V166" s="184">
        <f>'Приложение 1.1'!W154</f>
        <v>0</v>
      </c>
      <c r="W166" s="200"/>
      <c r="X166" s="200"/>
      <c r="Y166" s="184">
        <f>'Приложение 1.1'!X154</f>
        <v>35</v>
      </c>
    </row>
    <row r="167" spans="2:25" s="23" customFormat="1" ht="27.75" customHeight="1">
      <c r="B167" s="181" t="str">
        <f>'Приложение 1.1'!E155</f>
        <v>1.5.2.2</v>
      </c>
      <c r="C167" s="199"/>
      <c r="D167" s="188" t="str">
        <f>'Приложение 1.1'!F155</f>
        <v>Замена силового оборудования ПС Бекетово, НПЗ, Уфа-Южная</v>
      </c>
      <c r="E167" s="184">
        <f>'Приложение 1.1'!X155</f>
        <v>26</v>
      </c>
      <c r="F167" s="199"/>
      <c r="G167" s="199"/>
      <c r="H167" s="199"/>
      <c r="I167" s="199" t="s">
        <v>449</v>
      </c>
      <c r="J167" s="197" t="str">
        <f>I167</f>
        <v>Разъединители 110кВ, ВЧЗК, ТТ-110кВ</v>
      </c>
      <c r="K167" s="199"/>
      <c r="L167" s="199"/>
      <c r="M167" s="199"/>
      <c r="N167" s="199"/>
      <c r="O167" s="199"/>
      <c r="P167" s="199"/>
      <c r="Q167" s="199"/>
      <c r="R167" s="184">
        <f>'Приложение 1.1'!T155</f>
        <v>26</v>
      </c>
      <c r="S167" s="184">
        <f t="shared" si="2"/>
        <v>26</v>
      </c>
      <c r="T167" s="184">
        <f>'Приложение 1.1'!U155</f>
        <v>0</v>
      </c>
      <c r="U167" s="184">
        <f>'Приложение 1.1'!V155</f>
        <v>0</v>
      </c>
      <c r="V167" s="184">
        <f>'Приложение 1.1'!W155</f>
        <v>0</v>
      </c>
      <c r="W167" s="200"/>
      <c r="X167" s="200"/>
      <c r="Y167" s="184">
        <f>'Приложение 1.1'!X155</f>
        <v>26</v>
      </c>
    </row>
    <row r="168" spans="2:25" s="23" customFormat="1" ht="44.25" customHeight="1">
      <c r="B168" s="181" t="str">
        <f>'Приложение 1.1'!E156</f>
        <v>1.5.2.3</v>
      </c>
      <c r="C168" s="199"/>
      <c r="D168" s="188" t="str">
        <f>'Приложение 1.1'!F156</f>
        <v>Замена проводов ВЛ 220кВ Бекетово-Уфа-Южная с отп. ТЭЦ-2, Затонская ТЭЦ-НПЗ на провода большего сечения</v>
      </c>
      <c r="E168" s="184">
        <f>'Приложение 1.1'!X156</f>
        <v>40</v>
      </c>
      <c r="F168" s="199"/>
      <c r="G168" s="199"/>
      <c r="H168" s="199"/>
      <c r="I168" s="214" t="s">
        <v>450</v>
      </c>
      <c r="J168" s="197" t="str">
        <f>I168</f>
        <v>Провод АС-400, мет. многранные опоры, линейная изоляция и арматура </v>
      </c>
      <c r="K168" s="199"/>
      <c r="L168" s="199"/>
      <c r="M168" s="199"/>
      <c r="N168" s="199"/>
      <c r="O168" s="199"/>
      <c r="P168" s="199"/>
      <c r="Q168" s="199"/>
      <c r="R168" s="184">
        <f>'Приложение 1.1'!T156</f>
        <v>40</v>
      </c>
      <c r="S168" s="184">
        <f t="shared" si="2"/>
        <v>40</v>
      </c>
      <c r="T168" s="184">
        <f>'Приложение 1.1'!U156</f>
        <v>0</v>
      </c>
      <c r="U168" s="184">
        <f>'Приложение 1.1'!V156</f>
        <v>0</v>
      </c>
      <c r="V168" s="184">
        <f>'Приложение 1.1'!W156</f>
        <v>0</v>
      </c>
      <c r="W168" s="200"/>
      <c r="X168" s="200"/>
      <c r="Y168" s="184">
        <f>'Приложение 1.1'!X156</f>
        <v>40</v>
      </c>
    </row>
    <row r="169" spans="2:25" s="23" customFormat="1" ht="15">
      <c r="B169" s="181" t="str">
        <f>'Приложение 1.1'!E157</f>
        <v>1.5.2.4</v>
      </c>
      <c r="C169" s="199"/>
      <c r="D169" s="188" t="str">
        <f>'Приложение 1.1'!F157</f>
        <v>Реконструкция ВЛ 220кВ Бекетово-НПЗ с изменением трассы</v>
      </c>
      <c r="E169" s="184">
        <f>'Приложение 1.1'!X157</f>
        <v>11.711</v>
      </c>
      <c r="F169" s="199"/>
      <c r="G169" s="199"/>
      <c r="H169" s="199"/>
      <c r="I169" s="199" t="s">
        <v>451</v>
      </c>
      <c r="J169" s="197" t="str">
        <f>I169</f>
        <v>Ввода элегазовые 220кВ</v>
      </c>
      <c r="K169" s="199"/>
      <c r="L169" s="199"/>
      <c r="M169" s="199"/>
      <c r="N169" s="199"/>
      <c r="O169" s="199"/>
      <c r="P169" s="199"/>
      <c r="Q169" s="199"/>
      <c r="R169" s="184">
        <f>'Приложение 1.1'!T157</f>
        <v>11.711</v>
      </c>
      <c r="S169" s="184">
        <f t="shared" si="2"/>
        <v>11.711</v>
      </c>
      <c r="T169" s="184">
        <f>'Приложение 1.1'!U157</f>
        <v>0</v>
      </c>
      <c r="U169" s="184">
        <f>'Приложение 1.1'!V157</f>
        <v>0</v>
      </c>
      <c r="V169" s="184">
        <f>'Приложение 1.1'!W157</f>
        <v>0</v>
      </c>
      <c r="W169" s="200"/>
      <c r="X169" s="200"/>
      <c r="Y169" s="184">
        <f>'Приложение 1.1'!X157</f>
        <v>11.711</v>
      </c>
    </row>
    <row r="170" spans="2:25" s="12" customFormat="1" ht="45">
      <c r="B170" s="189" t="str">
        <f>'Приложение 1.1'!E158</f>
        <v>1.5.3</v>
      </c>
      <c r="C170" s="201"/>
      <c r="D170" s="179" t="str">
        <f>'Приложение 1.1'!F158</f>
        <v>Мероприятия по обеспечению антитеррор. защищенности</v>
      </c>
      <c r="E170" s="190">
        <f>'Приложение 1.1'!X158</f>
        <v>173.32</v>
      </c>
      <c r="F170" s="201"/>
      <c r="G170" s="201"/>
      <c r="H170" s="201"/>
      <c r="I170" s="215" t="s">
        <v>452</v>
      </c>
      <c r="J170" s="216" t="str">
        <f>I170</f>
        <v>Системы видеонаблюдения, СКУД, ОПС, противоподкопные устройства</v>
      </c>
      <c r="K170" s="215" t="s">
        <v>452</v>
      </c>
      <c r="L170" s="201"/>
      <c r="M170" s="201"/>
      <c r="N170" s="201"/>
      <c r="O170" s="201"/>
      <c r="P170" s="201"/>
      <c r="Q170" s="201"/>
      <c r="R170" s="190">
        <f>'Приложение 1.1'!T158</f>
        <v>146.32</v>
      </c>
      <c r="S170" s="190">
        <f t="shared" si="2"/>
        <v>146.32</v>
      </c>
      <c r="T170" s="190">
        <f>'Приложение 1.1'!U158</f>
        <v>27</v>
      </c>
      <c r="U170" s="190">
        <f>'Приложение 1.1'!V158</f>
        <v>0</v>
      </c>
      <c r="V170" s="182">
        <f>'Приложение 1.1'!W158</f>
        <v>0</v>
      </c>
      <c r="W170" s="205"/>
      <c r="X170" s="205"/>
      <c r="Y170" s="182">
        <f>'Приложение 1.1'!X158</f>
        <v>173.32</v>
      </c>
    </row>
    <row r="171" spans="2:25" s="12" customFormat="1" ht="15">
      <c r="B171" s="189" t="str">
        <f>'Приложение 1.1'!E159</f>
        <v>2.</v>
      </c>
      <c r="C171" s="201"/>
      <c r="D171" s="179" t="str">
        <f>'Приложение 1.1'!F159</f>
        <v>Новое строительство</v>
      </c>
      <c r="E171" s="190">
        <f>'Приложение 1.1'!X159</f>
        <v>450</v>
      </c>
      <c r="F171" s="201"/>
      <c r="G171" s="201"/>
      <c r="H171" s="201"/>
      <c r="I171" s="201"/>
      <c r="J171" s="216"/>
      <c r="K171" s="201"/>
      <c r="L171" s="201"/>
      <c r="M171" s="201"/>
      <c r="N171" s="201"/>
      <c r="O171" s="201"/>
      <c r="P171" s="201"/>
      <c r="Q171" s="201"/>
      <c r="R171" s="190">
        <v>724.921</v>
      </c>
      <c r="S171" s="190">
        <v>721.921</v>
      </c>
      <c r="T171" s="190">
        <f>'Приложение 1.1'!U159</f>
        <v>0</v>
      </c>
      <c r="U171" s="190">
        <f>'Приложение 1.1'!V159</f>
        <v>0</v>
      </c>
      <c r="V171" s="182">
        <f>'Приложение 1.1'!W159</f>
        <v>0</v>
      </c>
      <c r="W171" s="205"/>
      <c r="X171" s="205"/>
      <c r="Y171" s="182">
        <v>724.921</v>
      </c>
    </row>
    <row r="172" spans="2:25" s="12" customFormat="1" ht="15">
      <c r="B172" s="189" t="str">
        <f>'Приложение 1.1'!E160</f>
        <v>2.1.</v>
      </c>
      <c r="C172" s="201"/>
      <c r="D172" s="179" t="str">
        <f>'Приложение 1.1'!F160</f>
        <v>Энергосбережение и повышение энергетической эффективности</v>
      </c>
      <c r="E172" s="190">
        <f>'Приложение 1.1'!X160</f>
        <v>0</v>
      </c>
      <c r="F172" s="201"/>
      <c r="G172" s="201"/>
      <c r="H172" s="201"/>
      <c r="I172" s="201"/>
      <c r="J172" s="216"/>
      <c r="K172" s="201"/>
      <c r="L172" s="201"/>
      <c r="M172" s="201"/>
      <c r="N172" s="201"/>
      <c r="O172" s="201"/>
      <c r="P172" s="201"/>
      <c r="Q172" s="201"/>
      <c r="R172" s="190">
        <f>'Приложение 1.1'!T160</f>
        <v>0</v>
      </c>
      <c r="S172" s="190">
        <f t="shared" si="2"/>
        <v>0</v>
      </c>
      <c r="T172" s="190">
        <f>'Приложение 1.1'!U160</f>
        <v>0</v>
      </c>
      <c r="U172" s="190">
        <f>'Приложение 1.1'!V160</f>
        <v>0</v>
      </c>
      <c r="V172" s="182">
        <f>'Приложение 1.1'!W160</f>
        <v>0</v>
      </c>
      <c r="W172" s="205"/>
      <c r="X172" s="205"/>
      <c r="Y172" s="182">
        <f>'Приложение 1.1'!X160</f>
        <v>0</v>
      </c>
    </row>
    <row r="173" spans="2:25" s="12" customFormat="1" ht="15">
      <c r="B173" s="189" t="str">
        <f>'Приложение 1.1'!E161</f>
        <v>2.2.</v>
      </c>
      <c r="C173" s="201"/>
      <c r="D173" s="179" t="str">
        <f>'Приложение 1.1'!F161</f>
        <v>Прочее новое строительство</v>
      </c>
      <c r="E173" s="190">
        <f>'Приложение 1.1'!X161</f>
        <v>450</v>
      </c>
      <c r="F173" s="201"/>
      <c r="G173" s="201"/>
      <c r="H173" s="201"/>
      <c r="I173" s="201"/>
      <c r="J173" s="216"/>
      <c r="K173" s="201"/>
      <c r="L173" s="201"/>
      <c r="M173" s="201"/>
      <c r="N173" s="201"/>
      <c r="O173" s="201"/>
      <c r="P173" s="201"/>
      <c r="Q173" s="201"/>
      <c r="R173" s="190">
        <v>724.921</v>
      </c>
      <c r="S173" s="190">
        <v>724.921</v>
      </c>
      <c r="T173" s="190">
        <f>'Приложение 1.1'!U161</f>
        <v>0</v>
      </c>
      <c r="U173" s="190">
        <f>'Приложение 1.1'!V161</f>
        <v>0</v>
      </c>
      <c r="V173" s="182">
        <f>'Приложение 1.1'!W161</f>
        <v>0</v>
      </c>
      <c r="W173" s="205"/>
      <c r="X173" s="205"/>
      <c r="Y173" s="182">
        <v>724.921</v>
      </c>
    </row>
    <row r="174" spans="2:25" s="23" customFormat="1" ht="15">
      <c r="B174" s="191" t="str">
        <f>'Приложение 1.1'!E162</f>
        <v>2.2.1</v>
      </c>
      <c r="C174" s="199"/>
      <c r="D174" s="192" t="str">
        <f>'Приложение 1.1'!F162</f>
        <v>ПС 220 Гвардейская с ВЛ</v>
      </c>
      <c r="E174" s="193">
        <f>'Приложение 1.1'!X162</f>
        <v>450</v>
      </c>
      <c r="F174" s="199"/>
      <c r="G174" s="199"/>
      <c r="H174" s="199"/>
      <c r="I174" s="199" t="s">
        <v>458</v>
      </c>
      <c r="J174" s="197" t="str">
        <f>I174</f>
        <v>ПС 220/110/10кВ с ВЛ 220кВ</v>
      </c>
      <c r="K174" s="199"/>
      <c r="L174" s="199"/>
      <c r="M174" s="199"/>
      <c r="N174" s="199"/>
      <c r="O174" s="199"/>
      <c r="P174" s="199"/>
      <c r="Q174" s="199"/>
      <c r="R174" s="193">
        <v>724.921</v>
      </c>
      <c r="S174" s="193">
        <v>724.921</v>
      </c>
      <c r="T174" s="193">
        <f>'Приложение 1.1'!U162</f>
        <v>0</v>
      </c>
      <c r="U174" s="193">
        <f>'Приложение 1.1'!V162</f>
        <v>0</v>
      </c>
      <c r="V174" s="184">
        <f>'Приложение 1.1'!W162</f>
        <v>0</v>
      </c>
      <c r="W174" s="206"/>
      <c r="X174" s="206"/>
      <c r="Y174" s="184">
        <v>724.921</v>
      </c>
    </row>
    <row r="175" ht="15">
      <c r="D175" s="161" t="s">
        <v>392</v>
      </c>
    </row>
    <row r="176" ht="15">
      <c r="D176" s="161" t="s">
        <v>391</v>
      </c>
    </row>
    <row r="177" ht="15">
      <c r="D177" s="161" t="s">
        <v>390</v>
      </c>
    </row>
    <row r="178" ht="15">
      <c r="D178" s="161" t="s">
        <v>389</v>
      </c>
    </row>
  </sheetData>
  <sheetProtection/>
  <mergeCells count="19">
    <mergeCell ref="B11:B14"/>
    <mergeCell ref="C11:C14"/>
    <mergeCell ref="D11:D14"/>
    <mergeCell ref="F14:N14"/>
    <mergeCell ref="F11:Y11"/>
    <mergeCell ref="E11:E13"/>
    <mergeCell ref="F12:J12"/>
    <mergeCell ref="K12:K13"/>
    <mergeCell ref="U12:U13"/>
    <mergeCell ref="L12:L13"/>
    <mergeCell ref="M12:M13"/>
    <mergeCell ref="O14:Y14"/>
    <mergeCell ref="Y12:Y13"/>
    <mergeCell ref="V12:V13"/>
    <mergeCell ref="W12:W13"/>
    <mergeCell ref="X12:X13"/>
    <mergeCell ref="T12:T13"/>
    <mergeCell ref="N12:N13"/>
    <mergeCell ref="O12:S12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showGridLines="0" view="pageBreakPreview" zoomScale="60" zoomScaleNormal="70" zoomScalePageLayoutView="0" workbookViewId="0" topLeftCell="E1">
      <selection activeCell="N24" sqref="N24"/>
    </sheetView>
  </sheetViews>
  <sheetFormatPr defaultColWidth="9.140625" defaultRowHeight="15"/>
  <cols>
    <col min="1" max="1" width="17.7109375" style="85" customWidth="1"/>
    <col min="2" max="2" width="130.421875" style="87" customWidth="1"/>
    <col min="3" max="3" width="37.00390625" style="91" customWidth="1"/>
    <col min="4" max="4" width="29.7109375" style="91" customWidth="1"/>
    <col min="5" max="5" width="11.421875" style="0" customWidth="1"/>
    <col min="6" max="6" width="13.140625" style="0" customWidth="1"/>
    <col min="7" max="7" width="11.421875" style="0" customWidth="1"/>
    <col min="8" max="8" width="13.7109375" style="0" customWidth="1"/>
    <col min="9" max="9" width="18.421875" style="0" customWidth="1"/>
    <col min="10" max="10" width="19.28125" style="0" customWidth="1"/>
    <col min="11" max="11" width="17.28125" style="0" customWidth="1"/>
    <col min="12" max="15" width="20.7109375" style="0" customWidth="1"/>
    <col min="16" max="16" width="20.7109375" style="0" hidden="1" customWidth="1"/>
    <col min="17" max="17" width="16.7109375" style="0" hidden="1" customWidth="1"/>
    <col min="18" max="18" width="21.7109375" style="109" customWidth="1"/>
    <col min="19" max="21" width="21.7109375" style="106" customWidth="1"/>
    <col min="22" max="22" width="32.140625" style="0" customWidth="1"/>
    <col min="23" max="23" width="30.7109375" style="0" customWidth="1"/>
    <col min="24" max="24" width="45.7109375" style="0" customWidth="1"/>
    <col min="25" max="25" width="19.57421875" style="0" customWidth="1"/>
    <col min="26" max="26" width="14.7109375" style="0" customWidth="1"/>
    <col min="27" max="28" width="13.7109375" style="0" customWidth="1"/>
    <col min="29" max="29" width="1.7109375" style="0" customWidth="1"/>
  </cols>
  <sheetData>
    <row r="1" spans="25:28" ht="23.25">
      <c r="Y1" s="150"/>
      <c r="Z1" s="151"/>
      <c r="AA1" s="152" t="s">
        <v>258</v>
      </c>
      <c r="AB1" s="151"/>
    </row>
    <row r="2" spans="25:28" ht="23.25">
      <c r="Y2" s="36"/>
      <c r="Z2" s="153"/>
      <c r="AA2" s="154" t="s">
        <v>132</v>
      </c>
      <c r="AB2" s="151"/>
    </row>
    <row r="3" spans="25:28" ht="23.25">
      <c r="Y3" s="36"/>
      <c r="Z3" s="150"/>
      <c r="AA3" s="155" t="s">
        <v>133</v>
      </c>
      <c r="AB3" s="151"/>
    </row>
    <row r="4" spans="1:28" ht="23.25">
      <c r="A4" s="36" t="s">
        <v>257</v>
      </c>
      <c r="Y4" s="36"/>
      <c r="Z4" s="150"/>
      <c r="AA4" s="150"/>
      <c r="AB4" s="151"/>
    </row>
    <row r="5" spans="25:28" ht="23.25">
      <c r="Y5" s="36"/>
      <c r="Z5" s="150"/>
      <c r="AA5" s="155" t="s">
        <v>134</v>
      </c>
      <c r="AB5" s="151"/>
    </row>
    <row r="6" spans="1:29" ht="23.25">
      <c r="A6" s="84"/>
      <c r="B6" s="86"/>
      <c r="C6" s="79"/>
      <c r="D6" s="79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8"/>
      <c r="Q6" s="78"/>
      <c r="R6" s="107"/>
      <c r="S6" s="104"/>
      <c r="T6" s="104"/>
      <c r="U6" s="104"/>
      <c r="V6" s="79"/>
      <c r="W6" s="79"/>
      <c r="X6" s="79"/>
      <c r="Y6" s="156"/>
      <c r="Z6" s="150"/>
      <c r="AA6" s="155" t="s">
        <v>135</v>
      </c>
      <c r="AB6" s="157"/>
      <c r="AC6" s="82"/>
    </row>
    <row r="7" spans="1:29" ht="23.25">
      <c r="A7" s="84"/>
      <c r="B7" s="88"/>
      <c r="C7" s="89"/>
      <c r="D7" s="89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108"/>
      <c r="S7" s="105"/>
      <c r="T7" s="105"/>
      <c r="U7" s="105"/>
      <c r="V7" s="81"/>
      <c r="W7" s="81"/>
      <c r="X7" s="81"/>
      <c r="Y7" s="150"/>
      <c r="Z7" s="150"/>
      <c r="AA7" s="155" t="s">
        <v>136</v>
      </c>
      <c r="AB7" s="158"/>
      <c r="AC7" s="74"/>
    </row>
    <row r="8" spans="1:29" ht="23.25">
      <c r="A8" s="83"/>
      <c r="B8" s="86"/>
      <c r="C8" s="90"/>
      <c r="D8" s="79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8"/>
      <c r="Q8" s="78"/>
      <c r="R8" s="107"/>
      <c r="S8" s="104"/>
      <c r="T8" s="104"/>
      <c r="U8" s="104"/>
      <c r="V8" s="79"/>
      <c r="W8" s="79"/>
      <c r="X8" s="79"/>
      <c r="Y8" s="150"/>
      <c r="Z8" s="150"/>
      <c r="AA8" s="155" t="s">
        <v>137</v>
      </c>
      <c r="AB8" s="159"/>
      <c r="AC8" s="74"/>
    </row>
    <row r="9" spans="1:29" ht="18.75">
      <c r="A9" s="84"/>
      <c r="B9" s="86"/>
      <c r="C9" s="79"/>
      <c r="D9" s="79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8"/>
      <c r="Q9" s="78"/>
      <c r="R9" s="107"/>
      <c r="S9" s="104"/>
      <c r="T9" s="104"/>
      <c r="U9" s="104"/>
      <c r="V9" s="79"/>
      <c r="W9" s="79"/>
      <c r="X9" s="79"/>
      <c r="Y9" s="78"/>
      <c r="Z9" s="78"/>
      <c r="AA9" s="78"/>
      <c r="AB9" s="80"/>
      <c r="AC9" s="74"/>
    </row>
    <row r="10" spans="1:29" ht="3" customHeight="1" thickBot="1">
      <c r="A10" s="84"/>
      <c r="B10" s="86"/>
      <c r="C10" s="79"/>
      <c r="D10" s="79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8"/>
      <c r="Q10" s="78"/>
      <c r="R10" s="107"/>
      <c r="S10" s="104"/>
      <c r="T10" s="104"/>
      <c r="U10" s="104"/>
      <c r="V10" s="79"/>
      <c r="W10" s="79"/>
      <c r="X10" s="79"/>
      <c r="Y10" s="78"/>
      <c r="Z10" s="78"/>
      <c r="AA10" s="78"/>
      <c r="AB10" s="77"/>
      <c r="AC10" s="74"/>
    </row>
    <row r="11" spans="1:29" s="51" customFormat="1" ht="15" customHeight="1">
      <c r="A11" s="305" t="s">
        <v>193</v>
      </c>
      <c r="B11" s="307" t="s">
        <v>194</v>
      </c>
      <c r="C11" s="309" t="s">
        <v>195</v>
      </c>
      <c r="D11" s="309" t="s">
        <v>196</v>
      </c>
      <c r="E11" s="320" t="s">
        <v>197</v>
      </c>
      <c r="F11" s="321"/>
      <c r="G11" s="321"/>
      <c r="H11" s="322"/>
      <c r="I11" s="324" t="s">
        <v>198</v>
      </c>
      <c r="J11" s="309" t="s">
        <v>199</v>
      </c>
      <c r="K11" s="309"/>
      <c r="L11" s="309" t="s">
        <v>200</v>
      </c>
      <c r="M11" s="309"/>
      <c r="N11" s="309"/>
      <c r="O11" s="309"/>
      <c r="P11" s="309" t="s">
        <v>201</v>
      </c>
      <c r="Q11" s="309" t="s">
        <v>202</v>
      </c>
      <c r="R11" s="319" t="s">
        <v>203</v>
      </c>
      <c r="S11" s="309"/>
      <c r="T11" s="309" t="s">
        <v>204</v>
      </c>
      <c r="U11" s="309"/>
      <c r="V11" s="323" t="s">
        <v>205</v>
      </c>
      <c r="W11" s="323"/>
      <c r="X11" s="323"/>
      <c r="Y11" s="309" t="s">
        <v>206</v>
      </c>
      <c r="Z11" s="309"/>
      <c r="AA11" s="309"/>
      <c r="AB11" s="314"/>
      <c r="AC11" s="92"/>
    </row>
    <row r="12" spans="1:29" s="51" customFormat="1" ht="15.75">
      <c r="A12" s="306"/>
      <c r="B12" s="308"/>
      <c r="C12" s="310"/>
      <c r="D12" s="310"/>
      <c r="E12" s="315" t="s">
        <v>207</v>
      </c>
      <c r="F12" s="315" t="s">
        <v>208</v>
      </c>
      <c r="G12" s="315" t="s">
        <v>209</v>
      </c>
      <c r="H12" s="315" t="s">
        <v>210</v>
      </c>
      <c r="I12" s="325"/>
      <c r="J12" s="310" t="s">
        <v>4</v>
      </c>
      <c r="K12" s="310" t="s">
        <v>211</v>
      </c>
      <c r="L12" s="310" t="s">
        <v>212</v>
      </c>
      <c r="M12" s="310" t="s">
        <v>213</v>
      </c>
      <c r="N12" s="310" t="s">
        <v>214</v>
      </c>
      <c r="O12" s="310" t="s">
        <v>215</v>
      </c>
      <c r="P12" s="310"/>
      <c r="Q12" s="310"/>
      <c r="R12" s="318" t="s">
        <v>216</v>
      </c>
      <c r="S12" s="318" t="s">
        <v>217</v>
      </c>
      <c r="T12" s="318" t="s">
        <v>218</v>
      </c>
      <c r="U12" s="318" t="s">
        <v>217</v>
      </c>
      <c r="V12" s="310" t="s">
        <v>219</v>
      </c>
      <c r="W12" s="310" t="s">
        <v>220</v>
      </c>
      <c r="X12" s="310" t="s">
        <v>221</v>
      </c>
      <c r="Y12" s="310" t="s">
        <v>222</v>
      </c>
      <c r="Z12" s="310"/>
      <c r="AA12" s="310" t="s">
        <v>223</v>
      </c>
      <c r="AB12" s="317"/>
      <c r="AC12" s="92"/>
    </row>
    <row r="13" spans="1:29" s="51" customFormat="1" ht="60" customHeight="1">
      <c r="A13" s="306"/>
      <c r="B13" s="308"/>
      <c r="C13" s="310"/>
      <c r="D13" s="310"/>
      <c r="E13" s="316"/>
      <c r="F13" s="316"/>
      <c r="G13" s="316"/>
      <c r="H13" s="316"/>
      <c r="I13" s="316"/>
      <c r="J13" s="310"/>
      <c r="K13" s="310"/>
      <c r="L13" s="310"/>
      <c r="M13" s="310"/>
      <c r="N13" s="310"/>
      <c r="O13" s="310"/>
      <c r="P13" s="310"/>
      <c r="Q13" s="310"/>
      <c r="R13" s="318"/>
      <c r="S13" s="318"/>
      <c r="T13" s="318"/>
      <c r="U13" s="318"/>
      <c r="V13" s="310"/>
      <c r="W13" s="310"/>
      <c r="X13" s="310"/>
      <c r="Y13" s="94" t="s">
        <v>224</v>
      </c>
      <c r="Z13" s="94" t="s">
        <v>225</v>
      </c>
      <c r="AA13" s="94" t="s">
        <v>226</v>
      </c>
      <c r="AB13" s="95" t="s">
        <v>227</v>
      </c>
      <c r="AC13" s="93"/>
    </row>
    <row r="14" spans="1:29" s="12" customFormat="1" ht="20.25">
      <c r="A14" s="110" t="s">
        <v>102</v>
      </c>
      <c r="B14" s="111" t="s">
        <v>103</v>
      </c>
      <c r="C14" s="312" t="s">
        <v>228</v>
      </c>
      <c r="D14" s="311" t="s">
        <v>229</v>
      </c>
      <c r="E14" s="112"/>
      <c r="F14" s="112"/>
      <c r="G14" s="112"/>
      <c r="H14" s="255">
        <v>1627</v>
      </c>
      <c r="I14" s="114" t="s">
        <v>39</v>
      </c>
      <c r="J14" s="113"/>
      <c r="K14" s="114"/>
      <c r="L14" s="114"/>
      <c r="M14" s="114"/>
      <c r="N14" s="114"/>
      <c r="O14" s="114"/>
      <c r="P14" s="115"/>
      <c r="Q14" s="115"/>
      <c r="R14" s="116"/>
      <c r="S14" s="117"/>
      <c r="T14" s="117"/>
      <c r="U14" s="117"/>
      <c r="V14" s="97"/>
      <c r="W14" s="97"/>
      <c r="X14" s="97"/>
      <c r="Y14" s="98"/>
      <c r="Z14" s="96"/>
      <c r="AA14" s="99"/>
      <c r="AB14" s="99"/>
      <c r="AC14" s="76"/>
    </row>
    <row r="15" spans="1:29" s="20" customFormat="1" ht="47.25">
      <c r="A15" s="118" t="s">
        <v>259</v>
      </c>
      <c r="B15" s="119" t="s">
        <v>104</v>
      </c>
      <c r="C15" s="312"/>
      <c r="D15" s="311"/>
      <c r="E15" s="234"/>
      <c r="F15" s="234"/>
      <c r="G15" s="234"/>
      <c r="H15" s="245"/>
      <c r="I15" s="143" t="s">
        <v>230</v>
      </c>
      <c r="J15" s="235" t="s">
        <v>231</v>
      </c>
      <c r="K15" s="143" t="s">
        <v>231</v>
      </c>
      <c r="L15" s="143" t="s">
        <v>248</v>
      </c>
      <c r="M15" s="143" t="s">
        <v>232</v>
      </c>
      <c r="N15" s="143" t="s">
        <v>232</v>
      </c>
      <c r="O15" s="143" t="s">
        <v>232</v>
      </c>
      <c r="P15" s="236"/>
      <c r="Q15" s="236"/>
      <c r="R15" s="121">
        <f>'Приложение 1.1'!X8</f>
        <v>8.47457627118644</v>
      </c>
      <c r="S15" s="122" t="s">
        <v>39</v>
      </c>
      <c r="T15" s="123">
        <f aca="true" t="shared" si="0" ref="T15:T63">R15</f>
        <v>8.47457627118644</v>
      </c>
      <c r="U15" s="122" t="str">
        <f aca="true" t="shared" si="1" ref="U15:U63">S15</f>
        <v>-</v>
      </c>
      <c r="V15" s="237" t="s">
        <v>249</v>
      </c>
      <c r="W15" s="237" t="s">
        <v>233</v>
      </c>
      <c r="X15" s="237" t="s">
        <v>234</v>
      </c>
      <c r="Y15" s="238"/>
      <c r="Z15" s="239"/>
      <c r="AA15" s="240"/>
      <c r="AB15" s="240"/>
      <c r="AC15" s="241"/>
    </row>
    <row r="16" spans="1:29" s="20" customFormat="1" ht="47.25">
      <c r="A16" s="118" t="s">
        <v>260</v>
      </c>
      <c r="B16" s="119" t="s">
        <v>105</v>
      </c>
      <c r="C16" s="312"/>
      <c r="D16" s="311"/>
      <c r="E16" s="234"/>
      <c r="F16" s="234"/>
      <c r="G16" s="234"/>
      <c r="H16" s="245"/>
      <c r="I16" s="143" t="s">
        <v>230</v>
      </c>
      <c r="J16" s="235" t="s">
        <v>235</v>
      </c>
      <c r="K16" s="143" t="s">
        <v>236</v>
      </c>
      <c r="L16" s="143" t="s">
        <v>248</v>
      </c>
      <c r="M16" s="143" t="s">
        <v>232</v>
      </c>
      <c r="N16" s="143" t="s">
        <v>232</v>
      </c>
      <c r="O16" s="143" t="s">
        <v>232</v>
      </c>
      <c r="P16" s="236"/>
      <c r="Q16" s="236"/>
      <c r="R16" s="121">
        <f>'Приложение 1.1'!X9</f>
        <v>32.6474576271186</v>
      </c>
      <c r="S16" s="122" t="s">
        <v>39</v>
      </c>
      <c r="T16" s="123">
        <f t="shared" si="0"/>
        <v>32.6474576271186</v>
      </c>
      <c r="U16" s="122" t="str">
        <f t="shared" si="1"/>
        <v>-</v>
      </c>
      <c r="V16" s="237" t="s">
        <v>249</v>
      </c>
      <c r="W16" s="237" t="s">
        <v>233</v>
      </c>
      <c r="X16" s="237" t="s">
        <v>234</v>
      </c>
      <c r="Y16" s="238"/>
      <c r="Z16" s="239"/>
      <c r="AA16" s="240"/>
      <c r="AB16" s="240"/>
      <c r="AC16" s="241"/>
    </row>
    <row r="17" spans="1:29" s="20" customFormat="1" ht="47.25">
      <c r="A17" s="118" t="s">
        <v>261</v>
      </c>
      <c r="B17" s="119" t="s">
        <v>106</v>
      </c>
      <c r="C17" s="312"/>
      <c r="D17" s="311"/>
      <c r="E17" s="234"/>
      <c r="F17" s="234"/>
      <c r="G17" s="234"/>
      <c r="H17" s="245"/>
      <c r="I17" s="143" t="s">
        <v>230</v>
      </c>
      <c r="J17" s="235" t="s">
        <v>235</v>
      </c>
      <c r="K17" s="143" t="s">
        <v>235</v>
      </c>
      <c r="L17" s="143" t="s">
        <v>248</v>
      </c>
      <c r="M17" s="143" t="s">
        <v>232</v>
      </c>
      <c r="N17" s="143" t="s">
        <v>232</v>
      </c>
      <c r="O17" s="143" t="s">
        <v>232</v>
      </c>
      <c r="P17" s="236"/>
      <c r="Q17" s="236"/>
      <c r="R17" s="121">
        <f>'Приложение 1.1'!X10</f>
        <v>4.5</v>
      </c>
      <c r="S17" s="122" t="s">
        <v>39</v>
      </c>
      <c r="T17" s="123">
        <f t="shared" si="0"/>
        <v>4.5</v>
      </c>
      <c r="U17" s="122" t="str">
        <f t="shared" si="1"/>
        <v>-</v>
      </c>
      <c r="V17" s="237" t="s">
        <v>249</v>
      </c>
      <c r="W17" s="237" t="s">
        <v>233</v>
      </c>
      <c r="X17" s="237" t="s">
        <v>234</v>
      </c>
      <c r="Y17" s="238"/>
      <c r="Z17" s="239"/>
      <c r="AA17" s="240"/>
      <c r="AB17" s="240"/>
      <c r="AC17" s="241"/>
    </row>
    <row r="18" spans="1:29" s="20" customFormat="1" ht="47.25">
      <c r="A18" s="118" t="s">
        <v>262</v>
      </c>
      <c r="B18" s="119" t="s">
        <v>163</v>
      </c>
      <c r="C18" s="312"/>
      <c r="D18" s="311"/>
      <c r="E18" s="234"/>
      <c r="F18" s="234"/>
      <c r="G18" s="234"/>
      <c r="H18" s="245"/>
      <c r="I18" s="143" t="s">
        <v>230</v>
      </c>
      <c r="J18" s="235" t="s">
        <v>231</v>
      </c>
      <c r="K18" s="143" t="s">
        <v>236</v>
      </c>
      <c r="L18" s="143" t="s">
        <v>248</v>
      </c>
      <c r="M18" s="143" t="s">
        <v>232</v>
      </c>
      <c r="N18" s="143" t="s">
        <v>232</v>
      </c>
      <c r="O18" s="143" t="s">
        <v>232</v>
      </c>
      <c r="P18" s="236"/>
      <c r="Q18" s="236"/>
      <c r="R18" s="121">
        <f>'Приложение 1.1'!X11</f>
        <v>4</v>
      </c>
      <c r="S18" s="122" t="s">
        <v>39</v>
      </c>
      <c r="T18" s="123">
        <f t="shared" si="0"/>
        <v>4</v>
      </c>
      <c r="U18" s="122" t="str">
        <f t="shared" si="1"/>
        <v>-</v>
      </c>
      <c r="V18" s="237" t="s">
        <v>249</v>
      </c>
      <c r="W18" s="237" t="s">
        <v>233</v>
      </c>
      <c r="X18" s="237" t="s">
        <v>234</v>
      </c>
      <c r="Y18" s="238"/>
      <c r="Z18" s="239"/>
      <c r="AA18" s="240"/>
      <c r="AB18" s="240"/>
      <c r="AC18" s="241"/>
    </row>
    <row r="19" spans="1:29" s="20" customFormat="1" ht="47.25">
      <c r="A19" s="118" t="s">
        <v>263</v>
      </c>
      <c r="B19" s="124" t="s">
        <v>191</v>
      </c>
      <c r="C19" s="312"/>
      <c r="D19" s="311"/>
      <c r="E19" s="234"/>
      <c r="F19" s="234"/>
      <c r="G19" s="234"/>
      <c r="H19" s="245"/>
      <c r="I19" s="143" t="s">
        <v>230</v>
      </c>
      <c r="J19" s="235" t="s">
        <v>235</v>
      </c>
      <c r="K19" s="143" t="s">
        <v>235</v>
      </c>
      <c r="L19" s="143" t="s">
        <v>248</v>
      </c>
      <c r="M19" s="143" t="s">
        <v>232</v>
      </c>
      <c r="N19" s="143" t="s">
        <v>232</v>
      </c>
      <c r="O19" s="143" t="s">
        <v>232</v>
      </c>
      <c r="P19" s="236"/>
      <c r="Q19" s="236"/>
      <c r="R19" s="121">
        <f>'Приложение 1.1'!X12</f>
        <v>3.106</v>
      </c>
      <c r="S19" s="122" t="s">
        <v>39</v>
      </c>
      <c r="T19" s="123">
        <f t="shared" si="0"/>
        <v>3.106</v>
      </c>
      <c r="U19" s="122" t="str">
        <f t="shared" si="1"/>
        <v>-</v>
      </c>
      <c r="V19" s="237" t="s">
        <v>249</v>
      </c>
      <c r="W19" s="237" t="s">
        <v>233</v>
      </c>
      <c r="X19" s="237" t="s">
        <v>234</v>
      </c>
      <c r="Y19" s="238"/>
      <c r="Z19" s="239"/>
      <c r="AA19" s="240"/>
      <c r="AB19" s="240"/>
      <c r="AC19" s="241"/>
    </row>
    <row r="20" spans="1:29" s="20" customFormat="1" ht="47.25">
      <c r="A20" s="118" t="s">
        <v>264</v>
      </c>
      <c r="B20" s="124" t="s">
        <v>192</v>
      </c>
      <c r="C20" s="312"/>
      <c r="D20" s="311"/>
      <c r="E20" s="234"/>
      <c r="F20" s="234"/>
      <c r="G20" s="234"/>
      <c r="H20" s="245"/>
      <c r="I20" s="143" t="s">
        <v>230</v>
      </c>
      <c r="J20" s="235" t="s">
        <v>231</v>
      </c>
      <c r="K20" s="143" t="s">
        <v>231</v>
      </c>
      <c r="L20" s="143" t="s">
        <v>248</v>
      </c>
      <c r="M20" s="143" t="s">
        <v>232</v>
      </c>
      <c r="N20" s="143" t="s">
        <v>232</v>
      </c>
      <c r="O20" s="143" t="s">
        <v>232</v>
      </c>
      <c r="P20" s="236"/>
      <c r="Q20" s="236"/>
      <c r="R20" s="121">
        <f>'Приложение 1.1'!X13</f>
        <v>3.5</v>
      </c>
      <c r="S20" s="122" t="s">
        <v>39</v>
      </c>
      <c r="T20" s="123">
        <f t="shared" si="0"/>
        <v>3.5</v>
      </c>
      <c r="U20" s="122" t="str">
        <f t="shared" si="1"/>
        <v>-</v>
      </c>
      <c r="V20" s="237" t="s">
        <v>249</v>
      </c>
      <c r="W20" s="237" t="s">
        <v>233</v>
      </c>
      <c r="X20" s="237" t="s">
        <v>234</v>
      </c>
      <c r="Y20" s="238"/>
      <c r="Z20" s="239"/>
      <c r="AA20" s="240"/>
      <c r="AB20" s="240"/>
      <c r="AC20" s="241"/>
    </row>
    <row r="21" spans="1:29" s="12" customFormat="1" ht="20.25">
      <c r="A21" s="110" t="s">
        <v>107</v>
      </c>
      <c r="B21" s="125" t="s">
        <v>48</v>
      </c>
      <c r="C21" s="313" t="s">
        <v>228</v>
      </c>
      <c r="D21" s="311" t="s">
        <v>237</v>
      </c>
      <c r="E21" s="112"/>
      <c r="F21" s="112"/>
      <c r="G21" s="112"/>
      <c r="H21" s="255">
        <v>1001</v>
      </c>
      <c r="I21" s="114" t="s">
        <v>39</v>
      </c>
      <c r="J21" s="113"/>
      <c r="K21" s="114"/>
      <c r="L21" s="114"/>
      <c r="M21" s="114"/>
      <c r="N21" s="114"/>
      <c r="O21" s="114"/>
      <c r="P21" s="115"/>
      <c r="Q21" s="115"/>
      <c r="R21" s="126"/>
      <c r="S21" s="117"/>
      <c r="T21" s="127"/>
      <c r="U21" s="117"/>
      <c r="V21" s="97"/>
      <c r="W21" s="97"/>
      <c r="X21" s="97"/>
      <c r="Y21" s="98"/>
      <c r="Z21" s="96"/>
      <c r="AA21" s="99"/>
      <c r="AB21" s="99"/>
      <c r="AC21" s="76"/>
    </row>
    <row r="22" spans="1:29" s="20" customFormat="1" ht="47.25">
      <c r="A22" s="118" t="s">
        <v>265</v>
      </c>
      <c r="B22" s="119" t="s">
        <v>108</v>
      </c>
      <c r="C22" s="313"/>
      <c r="D22" s="311"/>
      <c r="E22" s="234"/>
      <c r="F22" s="234"/>
      <c r="G22" s="234"/>
      <c r="H22" s="245"/>
      <c r="I22" s="143" t="s">
        <v>230</v>
      </c>
      <c r="J22" s="235" t="s">
        <v>231</v>
      </c>
      <c r="K22" s="143" t="s">
        <v>231</v>
      </c>
      <c r="L22" s="143" t="s">
        <v>248</v>
      </c>
      <c r="M22" s="143" t="s">
        <v>232</v>
      </c>
      <c r="N22" s="143" t="s">
        <v>232</v>
      </c>
      <c r="O22" s="143" t="s">
        <v>232</v>
      </c>
      <c r="P22" s="236"/>
      <c r="Q22" s="236"/>
      <c r="R22" s="121">
        <f>'Приложение 1.1'!X15</f>
        <v>4.23728813559322</v>
      </c>
      <c r="S22" s="122" t="s">
        <v>39</v>
      </c>
      <c r="T22" s="123">
        <f t="shared" si="0"/>
        <v>4.23728813559322</v>
      </c>
      <c r="U22" s="122" t="str">
        <f t="shared" si="1"/>
        <v>-</v>
      </c>
      <c r="V22" s="237" t="s">
        <v>249</v>
      </c>
      <c r="W22" s="237" t="s">
        <v>233</v>
      </c>
      <c r="X22" s="237" t="s">
        <v>234</v>
      </c>
      <c r="Y22" s="238"/>
      <c r="Z22" s="239"/>
      <c r="AA22" s="240"/>
      <c r="AB22" s="240"/>
      <c r="AC22" s="241"/>
    </row>
    <row r="23" spans="1:29" s="20" customFormat="1" ht="47.25">
      <c r="A23" s="118" t="s">
        <v>266</v>
      </c>
      <c r="B23" s="119" t="s">
        <v>109</v>
      </c>
      <c r="C23" s="313"/>
      <c r="D23" s="311"/>
      <c r="E23" s="234"/>
      <c r="F23" s="234"/>
      <c r="G23" s="234"/>
      <c r="H23" s="245"/>
      <c r="I23" s="143" t="s">
        <v>230</v>
      </c>
      <c r="J23" s="235" t="s">
        <v>236</v>
      </c>
      <c r="K23" s="143" t="s">
        <v>236</v>
      </c>
      <c r="L23" s="143" t="s">
        <v>248</v>
      </c>
      <c r="M23" s="143" t="s">
        <v>232</v>
      </c>
      <c r="N23" s="143" t="s">
        <v>232</v>
      </c>
      <c r="O23" s="143" t="s">
        <v>232</v>
      </c>
      <c r="P23" s="236"/>
      <c r="Q23" s="236"/>
      <c r="R23" s="121">
        <f>'Приложение 1.1'!X16</f>
        <v>11.835</v>
      </c>
      <c r="S23" s="122" t="s">
        <v>39</v>
      </c>
      <c r="T23" s="123">
        <f t="shared" si="0"/>
        <v>11.835</v>
      </c>
      <c r="U23" s="122" t="str">
        <f t="shared" si="1"/>
        <v>-</v>
      </c>
      <c r="V23" s="237" t="s">
        <v>249</v>
      </c>
      <c r="W23" s="237" t="s">
        <v>233</v>
      </c>
      <c r="X23" s="237" t="s">
        <v>234</v>
      </c>
      <c r="Y23" s="238"/>
      <c r="Z23" s="239"/>
      <c r="AA23" s="240"/>
      <c r="AB23" s="240"/>
      <c r="AC23" s="241"/>
    </row>
    <row r="24" spans="1:29" s="12" customFormat="1" ht="20.25">
      <c r="A24" s="110" t="s">
        <v>110</v>
      </c>
      <c r="B24" s="125" t="s">
        <v>51</v>
      </c>
      <c r="C24" s="312" t="s">
        <v>228</v>
      </c>
      <c r="D24" s="311" t="s">
        <v>238</v>
      </c>
      <c r="E24" s="112"/>
      <c r="F24" s="112"/>
      <c r="G24" s="112"/>
      <c r="H24" s="255">
        <v>501</v>
      </c>
      <c r="I24" s="114" t="s">
        <v>39</v>
      </c>
      <c r="J24" s="113"/>
      <c r="K24" s="114"/>
      <c r="L24" s="114"/>
      <c r="M24" s="114"/>
      <c r="N24" s="114"/>
      <c r="O24" s="114"/>
      <c r="P24" s="115"/>
      <c r="Q24" s="115"/>
      <c r="R24" s="126"/>
      <c r="S24" s="117"/>
      <c r="T24" s="127"/>
      <c r="U24" s="117"/>
      <c r="V24" s="97"/>
      <c r="W24" s="97"/>
      <c r="X24" s="97"/>
      <c r="Y24" s="98"/>
      <c r="Z24" s="96"/>
      <c r="AA24" s="99"/>
      <c r="AB24" s="99"/>
      <c r="AC24" s="76"/>
    </row>
    <row r="25" spans="1:29" s="20" customFormat="1" ht="47.25">
      <c r="A25" s="118" t="s">
        <v>267</v>
      </c>
      <c r="B25" s="119" t="s">
        <v>159</v>
      </c>
      <c r="C25" s="312"/>
      <c r="D25" s="311"/>
      <c r="E25" s="234"/>
      <c r="F25" s="234"/>
      <c r="G25" s="234"/>
      <c r="H25" s="245"/>
      <c r="I25" s="143" t="s">
        <v>230</v>
      </c>
      <c r="J25" s="235" t="s">
        <v>239</v>
      </c>
      <c r="K25" s="143" t="s">
        <v>236</v>
      </c>
      <c r="L25" s="143" t="s">
        <v>248</v>
      </c>
      <c r="M25" s="143" t="s">
        <v>232</v>
      </c>
      <c r="N25" s="143" t="s">
        <v>232</v>
      </c>
      <c r="O25" s="143" t="s">
        <v>232</v>
      </c>
      <c r="P25" s="236"/>
      <c r="Q25" s="236"/>
      <c r="R25" s="121">
        <f>'Приложение 1.1'!X18</f>
        <v>5.2</v>
      </c>
      <c r="S25" s="122" t="s">
        <v>39</v>
      </c>
      <c r="T25" s="123">
        <f t="shared" si="0"/>
        <v>5.2</v>
      </c>
      <c r="U25" s="122" t="str">
        <f t="shared" si="1"/>
        <v>-</v>
      </c>
      <c r="V25" s="237" t="s">
        <v>249</v>
      </c>
      <c r="W25" s="237" t="s">
        <v>233</v>
      </c>
      <c r="X25" s="237" t="s">
        <v>234</v>
      </c>
      <c r="Y25" s="238"/>
      <c r="Z25" s="239"/>
      <c r="AA25" s="240"/>
      <c r="AB25" s="240"/>
      <c r="AC25" s="241"/>
    </row>
    <row r="26" spans="1:29" s="12" customFormat="1" ht="20.25">
      <c r="A26" s="110" t="s">
        <v>111</v>
      </c>
      <c r="B26" s="125" t="s">
        <v>101</v>
      </c>
      <c r="C26" s="312" t="s">
        <v>228</v>
      </c>
      <c r="D26" s="311" t="s">
        <v>240</v>
      </c>
      <c r="E26" s="112"/>
      <c r="F26" s="112"/>
      <c r="G26" s="112"/>
      <c r="H26" s="255">
        <v>250</v>
      </c>
      <c r="I26" s="114" t="s">
        <v>39</v>
      </c>
      <c r="J26" s="113"/>
      <c r="K26" s="114"/>
      <c r="L26" s="114"/>
      <c r="M26" s="114"/>
      <c r="N26" s="114"/>
      <c r="O26" s="114"/>
      <c r="P26" s="115"/>
      <c r="Q26" s="115"/>
      <c r="R26" s="126"/>
      <c r="S26" s="117"/>
      <c r="T26" s="127"/>
      <c r="U26" s="117"/>
      <c r="V26" s="97"/>
      <c r="W26" s="97"/>
      <c r="X26" s="97"/>
      <c r="Y26" s="98"/>
      <c r="Z26" s="96"/>
      <c r="AA26" s="99"/>
      <c r="AB26" s="99"/>
      <c r="AC26" s="76"/>
    </row>
    <row r="27" spans="1:29" s="20" customFormat="1" ht="47.25">
      <c r="A27" s="118" t="s">
        <v>268</v>
      </c>
      <c r="B27" s="119" t="s">
        <v>169</v>
      </c>
      <c r="C27" s="312"/>
      <c r="D27" s="311"/>
      <c r="E27" s="234"/>
      <c r="F27" s="234"/>
      <c r="G27" s="234"/>
      <c r="H27" s="245"/>
      <c r="I27" s="143" t="s">
        <v>230</v>
      </c>
      <c r="J27" s="235" t="s">
        <v>235</v>
      </c>
      <c r="K27" s="143" t="s">
        <v>235</v>
      </c>
      <c r="L27" s="143" t="s">
        <v>248</v>
      </c>
      <c r="M27" s="143" t="s">
        <v>232</v>
      </c>
      <c r="N27" s="143" t="s">
        <v>232</v>
      </c>
      <c r="O27" s="143" t="s">
        <v>232</v>
      </c>
      <c r="P27" s="236"/>
      <c r="Q27" s="236"/>
      <c r="R27" s="121">
        <f>'Приложение 1.1'!X20</f>
        <v>11.4406779661017</v>
      </c>
      <c r="S27" s="122" t="s">
        <v>39</v>
      </c>
      <c r="T27" s="123">
        <f t="shared" si="0"/>
        <v>11.4406779661017</v>
      </c>
      <c r="U27" s="122" t="str">
        <f t="shared" si="1"/>
        <v>-</v>
      </c>
      <c r="V27" s="237" t="s">
        <v>249</v>
      </c>
      <c r="W27" s="237" t="s">
        <v>233</v>
      </c>
      <c r="X27" s="237" t="s">
        <v>234</v>
      </c>
      <c r="Y27" s="238"/>
      <c r="Z27" s="239"/>
      <c r="AA27" s="240"/>
      <c r="AB27" s="240"/>
      <c r="AC27" s="241"/>
    </row>
    <row r="28" spans="1:29" s="20" customFormat="1" ht="47.25">
      <c r="A28" s="118" t="s">
        <v>269</v>
      </c>
      <c r="B28" s="119" t="s">
        <v>164</v>
      </c>
      <c r="C28" s="312"/>
      <c r="D28" s="311"/>
      <c r="E28" s="234"/>
      <c r="F28" s="234"/>
      <c r="G28" s="234"/>
      <c r="H28" s="245"/>
      <c r="I28" s="143" t="s">
        <v>230</v>
      </c>
      <c r="J28" s="235" t="s">
        <v>239</v>
      </c>
      <c r="K28" s="143" t="s">
        <v>236</v>
      </c>
      <c r="L28" s="143" t="s">
        <v>248</v>
      </c>
      <c r="M28" s="143" t="s">
        <v>232</v>
      </c>
      <c r="N28" s="143" t="s">
        <v>232</v>
      </c>
      <c r="O28" s="143" t="s">
        <v>232</v>
      </c>
      <c r="P28" s="236"/>
      <c r="Q28" s="236"/>
      <c r="R28" s="121">
        <f>'Приложение 1.1'!X21</f>
        <v>10</v>
      </c>
      <c r="S28" s="122" t="s">
        <v>39</v>
      </c>
      <c r="T28" s="123">
        <f t="shared" si="0"/>
        <v>10</v>
      </c>
      <c r="U28" s="122" t="str">
        <f t="shared" si="1"/>
        <v>-</v>
      </c>
      <c r="V28" s="237" t="s">
        <v>249</v>
      </c>
      <c r="W28" s="237" t="s">
        <v>233</v>
      </c>
      <c r="X28" s="237" t="s">
        <v>234</v>
      </c>
      <c r="Y28" s="238"/>
      <c r="Z28" s="239"/>
      <c r="AA28" s="240"/>
      <c r="AB28" s="240"/>
      <c r="AC28" s="241"/>
    </row>
    <row r="29" spans="1:29" s="12" customFormat="1" ht="20.25">
      <c r="A29" s="110" t="s">
        <v>112</v>
      </c>
      <c r="B29" s="125" t="s">
        <v>62</v>
      </c>
      <c r="C29" s="312" t="s">
        <v>228</v>
      </c>
      <c r="D29" s="311" t="s">
        <v>240</v>
      </c>
      <c r="E29" s="112"/>
      <c r="F29" s="112"/>
      <c r="G29" s="112"/>
      <c r="H29" s="255">
        <v>500</v>
      </c>
      <c r="I29" s="114" t="s">
        <v>39</v>
      </c>
      <c r="J29" s="113"/>
      <c r="K29" s="114"/>
      <c r="L29" s="114"/>
      <c r="M29" s="114"/>
      <c r="N29" s="114"/>
      <c r="O29" s="114"/>
      <c r="P29" s="115"/>
      <c r="Q29" s="115"/>
      <c r="R29" s="126"/>
      <c r="S29" s="117"/>
      <c r="T29" s="127"/>
      <c r="U29" s="117"/>
      <c r="V29" s="97"/>
      <c r="W29" s="97"/>
      <c r="X29" s="97"/>
      <c r="Y29" s="98"/>
      <c r="Z29" s="96"/>
      <c r="AA29" s="99"/>
      <c r="AB29" s="99"/>
      <c r="AC29" s="76"/>
    </row>
    <row r="30" spans="1:29" s="20" customFormat="1" ht="47.25">
      <c r="A30" s="118" t="s">
        <v>270</v>
      </c>
      <c r="B30" s="119" t="s">
        <v>170</v>
      </c>
      <c r="C30" s="312"/>
      <c r="D30" s="311"/>
      <c r="E30" s="234"/>
      <c r="F30" s="234"/>
      <c r="G30" s="234"/>
      <c r="H30" s="245"/>
      <c r="I30" s="143" t="s">
        <v>230</v>
      </c>
      <c r="J30" s="235" t="s">
        <v>236</v>
      </c>
      <c r="K30" s="143" t="s">
        <v>236</v>
      </c>
      <c r="L30" s="143" t="s">
        <v>248</v>
      </c>
      <c r="M30" s="143" t="s">
        <v>232</v>
      </c>
      <c r="N30" s="143" t="s">
        <v>232</v>
      </c>
      <c r="O30" s="143" t="s">
        <v>232</v>
      </c>
      <c r="P30" s="236"/>
      <c r="Q30" s="236"/>
      <c r="R30" s="121">
        <f>'Приложение 1.1'!X23</f>
        <v>4.23728813559322</v>
      </c>
      <c r="S30" s="122" t="s">
        <v>39</v>
      </c>
      <c r="T30" s="123">
        <f t="shared" si="0"/>
        <v>4.23728813559322</v>
      </c>
      <c r="U30" s="122" t="str">
        <f t="shared" si="1"/>
        <v>-</v>
      </c>
      <c r="V30" s="237" t="s">
        <v>249</v>
      </c>
      <c r="W30" s="237" t="s">
        <v>233</v>
      </c>
      <c r="X30" s="237" t="s">
        <v>234</v>
      </c>
      <c r="Y30" s="238"/>
      <c r="Z30" s="239"/>
      <c r="AA30" s="240"/>
      <c r="AB30" s="240"/>
      <c r="AC30" s="241"/>
    </row>
    <row r="31" spans="1:29" s="20" customFormat="1" ht="47.25">
      <c r="A31" s="118" t="s">
        <v>273</v>
      </c>
      <c r="B31" s="128" t="s">
        <v>113</v>
      </c>
      <c r="C31" s="312"/>
      <c r="D31" s="311"/>
      <c r="E31" s="234"/>
      <c r="F31" s="234"/>
      <c r="G31" s="234"/>
      <c r="H31" s="245"/>
      <c r="I31" s="143" t="s">
        <v>230</v>
      </c>
      <c r="J31" s="235" t="s">
        <v>231</v>
      </c>
      <c r="K31" s="143" t="s">
        <v>231</v>
      </c>
      <c r="L31" s="143" t="s">
        <v>248</v>
      </c>
      <c r="M31" s="143" t="s">
        <v>232</v>
      </c>
      <c r="N31" s="143" t="s">
        <v>232</v>
      </c>
      <c r="O31" s="143" t="s">
        <v>232</v>
      </c>
      <c r="P31" s="236"/>
      <c r="Q31" s="236"/>
      <c r="R31" s="121">
        <f>'Приложение 1.1'!X24</f>
        <v>3.39</v>
      </c>
      <c r="S31" s="122" t="s">
        <v>39</v>
      </c>
      <c r="T31" s="123">
        <f t="shared" si="0"/>
        <v>3.39</v>
      </c>
      <c r="U31" s="122" t="str">
        <f t="shared" si="1"/>
        <v>-</v>
      </c>
      <c r="V31" s="237" t="s">
        <v>249</v>
      </c>
      <c r="W31" s="237" t="s">
        <v>233</v>
      </c>
      <c r="X31" s="237" t="s">
        <v>234</v>
      </c>
      <c r="Y31" s="238"/>
      <c r="Z31" s="239"/>
      <c r="AA31" s="240"/>
      <c r="AB31" s="240"/>
      <c r="AC31" s="241"/>
    </row>
    <row r="32" spans="1:29" s="20" customFormat="1" ht="47.25">
      <c r="A32" s="118" t="s">
        <v>274</v>
      </c>
      <c r="B32" s="129" t="s">
        <v>140</v>
      </c>
      <c r="C32" s="312"/>
      <c r="D32" s="311"/>
      <c r="E32" s="234"/>
      <c r="F32" s="234"/>
      <c r="G32" s="234"/>
      <c r="H32" s="245"/>
      <c r="I32" s="143" t="s">
        <v>230</v>
      </c>
      <c r="J32" s="235" t="s">
        <v>235</v>
      </c>
      <c r="K32" s="143" t="s">
        <v>236</v>
      </c>
      <c r="L32" s="143" t="s">
        <v>248</v>
      </c>
      <c r="M32" s="143" t="s">
        <v>232</v>
      </c>
      <c r="N32" s="143" t="s">
        <v>232</v>
      </c>
      <c r="O32" s="143" t="s">
        <v>232</v>
      </c>
      <c r="P32" s="236"/>
      <c r="Q32" s="236"/>
      <c r="R32" s="121">
        <f>'Приложение 1.1'!X25</f>
        <v>26.121898305084763</v>
      </c>
      <c r="S32" s="122" t="s">
        <v>39</v>
      </c>
      <c r="T32" s="123">
        <f t="shared" si="0"/>
        <v>26.121898305084763</v>
      </c>
      <c r="U32" s="122" t="str">
        <f t="shared" si="1"/>
        <v>-</v>
      </c>
      <c r="V32" s="237" t="s">
        <v>249</v>
      </c>
      <c r="W32" s="237" t="s">
        <v>233</v>
      </c>
      <c r="X32" s="237" t="s">
        <v>234</v>
      </c>
      <c r="Y32" s="238"/>
      <c r="Z32" s="239"/>
      <c r="AA32" s="240"/>
      <c r="AB32" s="240"/>
      <c r="AC32" s="241"/>
    </row>
    <row r="33" spans="1:29" s="12" customFormat="1" ht="20.25">
      <c r="A33" s="110" t="s">
        <v>114</v>
      </c>
      <c r="B33" s="125" t="s">
        <v>100</v>
      </c>
      <c r="C33" s="312" t="s">
        <v>228</v>
      </c>
      <c r="D33" s="311" t="s">
        <v>241</v>
      </c>
      <c r="E33" s="112"/>
      <c r="F33" s="112"/>
      <c r="G33" s="112"/>
      <c r="H33" s="255">
        <v>125</v>
      </c>
      <c r="I33" s="114" t="s">
        <v>39</v>
      </c>
      <c r="J33" s="113"/>
      <c r="K33" s="114"/>
      <c r="L33" s="114"/>
      <c r="M33" s="114"/>
      <c r="N33" s="114"/>
      <c r="O33" s="114"/>
      <c r="P33" s="115"/>
      <c r="Q33" s="115"/>
      <c r="R33" s="126"/>
      <c r="S33" s="117"/>
      <c r="T33" s="127"/>
      <c r="U33" s="117"/>
      <c r="V33" s="97"/>
      <c r="W33" s="97"/>
      <c r="X33" s="97"/>
      <c r="Y33" s="98"/>
      <c r="Z33" s="96"/>
      <c r="AA33" s="99"/>
      <c r="AB33" s="99"/>
      <c r="AC33" s="76"/>
    </row>
    <row r="34" spans="1:29" s="20" customFormat="1" ht="47.25">
      <c r="A34" s="118" t="s">
        <v>272</v>
      </c>
      <c r="B34" s="119" t="s">
        <v>190</v>
      </c>
      <c r="C34" s="312"/>
      <c r="D34" s="311"/>
      <c r="E34" s="234"/>
      <c r="F34" s="234"/>
      <c r="G34" s="234"/>
      <c r="H34" s="245"/>
      <c r="I34" s="143" t="s">
        <v>230</v>
      </c>
      <c r="J34" s="130">
        <v>2015</v>
      </c>
      <c r="K34" s="130">
        <v>2019</v>
      </c>
      <c r="L34" s="143" t="s">
        <v>248</v>
      </c>
      <c r="M34" s="143" t="s">
        <v>232</v>
      </c>
      <c r="N34" s="143" t="s">
        <v>232</v>
      </c>
      <c r="O34" s="143" t="s">
        <v>232</v>
      </c>
      <c r="P34" s="236"/>
      <c r="Q34" s="236"/>
      <c r="R34" s="121">
        <f>'Приложение 1.1'!X27</f>
        <v>6.77966101694916</v>
      </c>
      <c r="S34" s="122" t="s">
        <v>39</v>
      </c>
      <c r="T34" s="123">
        <f t="shared" si="0"/>
        <v>6.77966101694916</v>
      </c>
      <c r="U34" s="122" t="str">
        <f t="shared" si="1"/>
        <v>-</v>
      </c>
      <c r="V34" s="237" t="s">
        <v>249</v>
      </c>
      <c r="W34" s="237" t="s">
        <v>233</v>
      </c>
      <c r="X34" s="237" t="s">
        <v>234</v>
      </c>
      <c r="Y34" s="238"/>
      <c r="Z34" s="239"/>
      <c r="AA34" s="240"/>
      <c r="AB34" s="240"/>
      <c r="AC34" s="241"/>
    </row>
    <row r="35" spans="1:29" s="20" customFormat="1" ht="47.25">
      <c r="A35" s="118" t="s">
        <v>276</v>
      </c>
      <c r="B35" s="119" t="s">
        <v>179</v>
      </c>
      <c r="C35" s="312"/>
      <c r="D35" s="311"/>
      <c r="E35" s="234"/>
      <c r="F35" s="234"/>
      <c r="G35" s="234"/>
      <c r="H35" s="245"/>
      <c r="I35" s="143" t="s">
        <v>230</v>
      </c>
      <c r="J35" s="130">
        <v>2015</v>
      </c>
      <c r="K35" s="130">
        <v>2019</v>
      </c>
      <c r="L35" s="143" t="s">
        <v>248</v>
      </c>
      <c r="M35" s="143" t="s">
        <v>232</v>
      </c>
      <c r="N35" s="143" t="s">
        <v>232</v>
      </c>
      <c r="O35" s="143" t="s">
        <v>232</v>
      </c>
      <c r="P35" s="236"/>
      <c r="Q35" s="236"/>
      <c r="R35" s="121">
        <f>'Приложение 1.1'!X28</f>
        <v>2.71186440677966</v>
      </c>
      <c r="S35" s="122" t="s">
        <v>39</v>
      </c>
      <c r="T35" s="123">
        <f t="shared" si="0"/>
        <v>2.71186440677966</v>
      </c>
      <c r="U35" s="122" t="str">
        <f t="shared" si="1"/>
        <v>-</v>
      </c>
      <c r="V35" s="237" t="s">
        <v>249</v>
      </c>
      <c r="W35" s="237" t="s">
        <v>233</v>
      </c>
      <c r="X35" s="237" t="s">
        <v>234</v>
      </c>
      <c r="Y35" s="238"/>
      <c r="Z35" s="239"/>
      <c r="AA35" s="240"/>
      <c r="AB35" s="240"/>
      <c r="AC35" s="241"/>
    </row>
    <row r="36" spans="1:29" s="20" customFormat="1" ht="47.25">
      <c r="A36" s="118" t="s">
        <v>277</v>
      </c>
      <c r="B36" s="119" t="s">
        <v>180</v>
      </c>
      <c r="C36" s="312"/>
      <c r="D36" s="311"/>
      <c r="E36" s="234"/>
      <c r="F36" s="234"/>
      <c r="G36" s="234"/>
      <c r="H36" s="245"/>
      <c r="I36" s="143" t="s">
        <v>230</v>
      </c>
      <c r="J36" s="130">
        <v>2015</v>
      </c>
      <c r="K36" s="130">
        <v>2019</v>
      </c>
      <c r="L36" s="143" t="s">
        <v>248</v>
      </c>
      <c r="M36" s="143" t="s">
        <v>232</v>
      </c>
      <c r="N36" s="143" t="s">
        <v>232</v>
      </c>
      <c r="O36" s="143" t="s">
        <v>232</v>
      </c>
      <c r="P36" s="236"/>
      <c r="Q36" s="236"/>
      <c r="R36" s="121">
        <f>'Приложение 1.1'!X29</f>
        <v>3.38983050847458</v>
      </c>
      <c r="S36" s="122" t="s">
        <v>39</v>
      </c>
      <c r="T36" s="123">
        <f t="shared" si="0"/>
        <v>3.38983050847458</v>
      </c>
      <c r="U36" s="122" t="str">
        <f t="shared" si="1"/>
        <v>-</v>
      </c>
      <c r="V36" s="237" t="s">
        <v>249</v>
      </c>
      <c r="W36" s="237" t="s">
        <v>233</v>
      </c>
      <c r="X36" s="237" t="s">
        <v>234</v>
      </c>
      <c r="Y36" s="238"/>
      <c r="Z36" s="239"/>
      <c r="AA36" s="240"/>
      <c r="AB36" s="240"/>
      <c r="AC36" s="241"/>
    </row>
    <row r="37" spans="1:29" s="20" customFormat="1" ht="47.25">
      <c r="A37" s="118" t="s">
        <v>278</v>
      </c>
      <c r="B37" s="129" t="s">
        <v>116</v>
      </c>
      <c r="C37" s="312"/>
      <c r="D37" s="311"/>
      <c r="E37" s="234"/>
      <c r="F37" s="234"/>
      <c r="G37" s="234"/>
      <c r="H37" s="245"/>
      <c r="I37" s="143" t="s">
        <v>230</v>
      </c>
      <c r="J37" s="130">
        <v>2017</v>
      </c>
      <c r="K37" s="130">
        <v>2018</v>
      </c>
      <c r="L37" s="143" t="s">
        <v>248</v>
      </c>
      <c r="M37" s="143" t="s">
        <v>232</v>
      </c>
      <c r="N37" s="143" t="s">
        <v>232</v>
      </c>
      <c r="O37" s="143" t="s">
        <v>232</v>
      </c>
      <c r="P37" s="236"/>
      <c r="Q37" s="236"/>
      <c r="R37" s="121">
        <f>'Приложение 1.1'!X30</f>
        <v>4.23728813559322</v>
      </c>
      <c r="S37" s="122" t="s">
        <v>39</v>
      </c>
      <c r="T37" s="123">
        <f t="shared" si="0"/>
        <v>4.23728813559322</v>
      </c>
      <c r="U37" s="122" t="str">
        <f t="shared" si="1"/>
        <v>-</v>
      </c>
      <c r="V37" s="237" t="s">
        <v>249</v>
      </c>
      <c r="W37" s="237" t="s">
        <v>233</v>
      </c>
      <c r="X37" s="237" t="s">
        <v>234</v>
      </c>
      <c r="Y37" s="238"/>
      <c r="Z37" s="239"/>
      <c r="AA37" s="240"/>
      <c r="AB37" s="240"/>
      <c r="AC37" s="241"/>
    </row>
    <row r="38" spans="1:29" s="12" customFormat="1" ht="20.25">
      <c r="A38" s="110" t="s">
        <v>117</v>
      </c>
      <c r="B38" s="125" t="s">
        <v>99</v>
      </c>
      <c r="C38" s="312" t="s">
        <v>228</v>
      </c>
      <c r="D38" s="311" t="s">
        <v>242</v>
      </c>
      <c r="E38" s="112"/>
      <c r="F38" s="112"/>
      <c r="G38" s="112"/>
      <c r="H38" s="255">
        <v>330</v>
      </c>
      <c r="I38" s="114" t="s">
        <v>39</v>
      </c>
      <c r="J38" s="113"/>
      <c r="K38" s="114"/>
      <c r="L38" s="114"/>
      <c r="M38" s="114"/>
      <c r="N38" s="114"/>
      <c r="O38" s="114"/>
      <c r="P38" s="115"/>
      <c r="Q38" s="115"/>
      <c r="R38" s="126"/>
      <c r="S38" s="117"/>
      <c r="T38" s="127"/>
      <c r="U38" s="117"/>
      <c r="V38" s="97"/>
      <c r="W38" s="97"/>
      <c r="X38" s="97"/>
      <c r="Y38" s="98"/>
      <c r="Z38" s="96"/>
      <c r="AA38" s="99"/>
      <c r="AB38" s="99"/>
      <c r="AC38" s="76"/>
    </row>
    <row r="39" spans="1:29" s="20" customFormat="1" ht="47.25">
      <c r="A39" s="118" t="s">
        <v>271</v>
      </c>
      <c r="B39" s="129" t="s">
        <v>141</v>
      </c>
      <c r="C39" s="312"/>
      <c r="D39" s="311"/>
      <c r="E39" s="234"/>
      <c r="F39" s="234"/>
      <c r="G39" s="234"/>
      <c r="H39" s="245"/>
      <c r="I39" s="143" t="s">
        <v>230</v>
      </c>
      <c r="J39" s="130">
        <v>2018</v>
      </c>
      <c r="K39" s="130">
        <v>2019</v>
      </c>
      <c r="L39" s="143" t="s">
        <v>248</v>
      </c>
      <c r="M39" s="143" t="s">
        <v>232</v>
      </c>
      <c r="N39" s="143" t="s">
        <v>232</v>
      </c>
      <c r="O39" s="143" t="s">
        <v>232</v>
      </c>
      <c r="P39" s="236"/>
      <c r="Q39" s="236"/>
      <c r="R39" s="121">
        <f>'Приложение 1.1'!X32</f>
        <v>10</v>
      </c>
      <c r="S39" s="122" t="s">
        <v>39</v>
      </c>
      <c r="T39" s="123">
        <f>R39</f>
        <v>10</v>
      </c>
      <c r="U39" s="122" t="str">
        <f t="shared" si="1"/>
        <v>-</v>
      </c>
      <c r="V39" s="237" t="s">
        <v>249</v>
      </c>
      <c r="W39" s="237" t="s">
        <v>233</v>
      </c>
      <c r="X39" s="237" t="s">
        <v>234</v>
      </c>
      <c r="Y39" s="238"/>
      <c r="Z39" s="239"/>
      <c r="AA39" s="240"/>
      <c r="AB39" s="240"/>
      <c r="AC39" s="241"/>
    </row>
    <row r="40" spans="1:29" s="20" customFormat="1" ht="47.25">
      <c r="A40" s="118" t="s">
        <v>279</v>
      </c>
      <c r="B40" s="129" t="s">
        <v>118</v>
      </c>
      <c r="C40" s="312"/>
      <c r="D40" s="311"/>
      <c r="E40" s="234"/>
      <c r="F40" s="234"/>
      <c r="G40" s="234"/>
      <c r="H40" s="245"/>
      <c r="I40" s="143" t="s">
        <v>230</v>
      </c>
      <c r="J40" s="130">
        <v>2018</v>
      </c>
      <c r="K40" s="130">
        <v>2019</v>
      </c>
      <c r="L40" s="143" t="s">
        <v>248</v>
      </c>
      <c r="M40" s="143" t="s">
        <v>232</v>
      </c>
      <c r="N40" s="143" t="s">
        <v>232</v>
      </c>
      <c r="O40" s="143" t="s">
        <v>232</v>
      </c>
      <c r="P40" s="236"/>
      <c r="Q40" s="236"/>
      <c r="R40" s="121">
        <f>'Приложение 1.1'!X33</f>
        <v>1.694</v>
      </c>
      <c r="S40" s="122" t="s">
        <v>39</v>
      </c>
      <c r="T40" s="123">
        <f t="shared" si="0"/>
        <v>1.694</v>
      </c>
      <c r="U40" s="122" t="str">
        <f t="shared" si="1"/>
        <v>-</v>
      </c>
      <c r="V40" s="237" t="s">
        <v>249</v>
      </c>
      <c r="W40" s="237" t="s">
        <v>233</v>
      </c>
      <c r="X40" s="237" t="s">
        <v>234</v>
      </c>
      <c r="Y40" s="238"/>
      <c r="Z40" s="239"/>
      <c r="AA40" s="240"/>
      <c r="AB40" s="240"/>
      <c r="AC40" s="241"/>
    </row>
    <row r="41" spans="1:29" s="12" customFormat="1" ht="20.25">
      <c r="A41" s="110" t="s">
        <v>119</v>
      </c>
      <c r="B41" s="125" t="s">
        <v>80</v>
      </c>
      <c r="C41" s="312" t="s">
        <v>228</v>
      </c>
      <c r="D41" s="311" t="s">
        <v>243</v>
      </c>
      <c r="E41" s="112"/>
      <c r="F41" s="112"/>
      <c r="G41" s="112"/>
      <c r="H41" s="255">
        <v>250</v>
      </c>
      <c r="I41" s="114" t="s">
        <v>39</v>
      </c>
      <c r="J41" s="113"/>
      <c r="K41" s="114"/>
      <c r="L41" s="114"/>
      <c r="M41" s="114"/>
      <c r="N41" s="114"/>
      <c r="O41" s="114"/>
      <c r="P41" s="115"/>
      <c r="Q41" s="115"/>
      <c r="R41" s="126"/>
      <c r="S41" s="117"/>
      <c r="T41" s="127"/>
      <c r="U41" s="117"/>
      <c r="V41" s="97"/>
      <c r="W41" s="97"/>
      <c r="X41" s="97"/>
      <c r="Y41" s="98"/>
      <c r="Z41" s="96"/>
      <c r="AA41" s="99"/>
      <c r="AB41" s="99"/>
      <c r="AC41" s="76"/>
    </row>
    <row r="42" spans="1:29" s="20" customFormat="1" ht="47.25">
      <c r="A42" s="118" t="s">
        <v>280</v>
      </c>
      <c r="B42" s="119" t="s">
        <v>171</v>
      </c>
      <c r="C42" s="312"/>
      <c r="D42" s="311"/>
      <c r="E42" s="234"/>
      <c r="F42" s="234"/>
      <c r="G42" s="234"/>
      <c r="H42" s="245"/>
      <c r="I42" s="143" t="s">
        <v>230</v>
      </c>
      <c r="J42" s="130">
        <v>2015</v>
      </c>
      <c r="K42" s="130">
        <v>2019</v>
      </c>
      <c r="L42" s="143" t="s">
        <v>248</v>
      </c>
      <c r="M42" s="143" t="s">
        <v>232</v>
      </c>
      <c r="N42" s="143" t="s">
        <v>232</v>
      </c>
      <c r="O42" s="143" t="s">
        <v>232</v>
      </c>
      <c r="P42" s="236"/>
      <c r="Q42" s="236"/>
      <c r="R42" s="121">
        <f>'Приложение 1.1'!X35</f>
        <v>3.5</v>
      </c>
      <c r="S42" s="122" t="s">
        <v>39</v>
      </c>
      <c r="T42" s="123">
        <f t="shared" si="0"/>
        <v>3.5</v>
      </c>
      <c r="U42" s="122" t="str">
        <f t="shared" si="1"/>
        <v>-</v>
      </c>
      <c r="V42" s="237" t="s">
        <v>249</v>
      </c>
      <c r="W42" s="237" t="s">
        <v>233</v>
      </c>
      <c r="X42" s="237" t="s">
        <v>234</v>
      </c>
      <c r="Y42" s="238"/>
      <c r="Z42" s="239"/>
      <c r="AA42" s="240"/>
      <c r="AB42" s="240"/>
      <c r="AC42" s="241"/>
    </row>
    <row r="43" spans="1:29" s="20" customFormat="1" ht="47.25">
      <c r="A43" s="118" t="s">
        <v>282</v>
      </c>
      <c r="B43" s="119" t="s">
        <v>172</v>
      </c>
      <c r="C43" s="312"/>
      <c r="D43" s="311"/>
      <c r="E43" s="234"/>
      <c r="F43" s="234"/>
      <c r="G43" s="234"/>
      <c r="H43" s="245"/>
      <c r="I43" s="143" t="s">
        <v>230</v>
      </c>
      <c r="J43" s="130">
        <v>2015</v>
      </c>
      <c r="K43" s="130">
        <v>2019</v>
      </c>
      <c r="L43" s="143" t="s">
        <v>248</v>
      </c>
      <c r="M43" s="143" t="s">
        <v>232</v>
      </c>
      <c r="N43" s="143" t="s">
        <v>232</v>
      </c>
      <c r="O43" s="143" t="s">
        <v>232</v>
      </c>
      <c r="P43" s="236"/>
      <c r="Q43" s="236"/>
      <c r="R43" s="121">
        <f>'Приложение 1.1'!X36</f>
        <v>3.38983050847458</v>
      </c>
      <c r="S43" s="122" t="s">
        <v>39</v>
      </c>
      <c r="T43" s="123">
        <f t="shared" si="0"/>
        <v>3.38983050847458</v>
      </c>
      <c r="U43" s="122" t="str">
        <f t="shared" si="1"/>
        <v>-</v>
      </c>
      <c r="V43" s="237" t="s">
        <v>249</v>
      </c>
      <c r="W43" s="237" t="s">
        <v>233</v>
      </c>
      <c r="X43" s="237" t="s">
        <v>234</v>
      </c>
      <c r="Y43" s="238"/>
      <c r="Z43" s="239"/>
      <c r="AA43" s="240"/>
      <c r="AB43" s="240"/>
      <c r="AC43" s="241"/>
    </row>
    <row r="44" spans="1:29" s="20" customFormat="1" ht="47.25">
      <c r="A44" s="118" t="s">
        <v>283</v>
      </c>
      <c r="B44" s="119" t="s">
        <v>115</v>
      </c>
      <c r="C44" s="312"/>
      <c r="D44" s="311"/>
      <c r="E44" s="242"/>
      <c r="F44" s="242"/>
      <c r="G44" s="242"/>
      <c r="H44" s="245"/>
      <c r="I44" s="251"/>
      <c r="J44" s="130">
        <v>2017</v>
      </c>
      <c r="K44" s="130">
        <v>2019</v>
      </c>
      <c r="L44" s="143" t="s">
        <v>248</v>
      </c>
      <c r="M44" s="143" t="s">
        <v>232</v>
      </c>
      <c r="N44" s="143" t="s">
        <v>232</v>
      </c>
      <c r="O44" s="143" t="s">
        <v>232</v>
      </c>
      <c r="P44" s="242"/>
      <c r="Q44" s="242"/>
      <c r="R44" s="121">
        <f>'Приложение 1.1'!X37</f>
        <v>4.23728813559322</v>
      </c>
      <c r="S44" s="122" t="s">
        <v>39</v>
      </c>
      <c r="T44" s="123">
        <f t="shared" si="0"/>
        <v>4.23728813559322</v>
      </c>
      <c r="U44" s="122" t="str">
        <f t="shared" si="1"/>
        <v>-</v>
      </c>
      <c r="V44" s="237" t="s">
        <v>249</v>
      </c>
      <c r="W44" s="237" t="s">
        <v>233</v>
      </c>
      <c r="X44" s="237" t="s">
        <v>234</v>
      </c>
      <c r="Y44" s="103"/>
      <c r="Z44" s="103"/>
      <c r="AA44" s="103"/>
      <c r="AB44" s="103"/>
      <c r="AC44" s="243"/>
    </row>
    <row r="45" spans="1:28" s="20" customFormat="1" ht="47.25">
      <c r="A45" s="118" t="s">
        <v>284</v>
      </c>
      <c r="B45" s="129" t="s">
        <v>120</v>
      </c>
      <c r="C45" s="312"/>
      <c r="D45" s="311"/>
      <c r="E45" s="144"/>
      <c r="F45" s="144"/>
      <c r="G45" s="144"/>
      <c r="H45" s="245"/>
      <c r="I45" s="252"/>
      <c r="J45" s="130">
        <v>2017</v>
      </c>
      <c r="K45" s="130">
        <v>2019</v>
      </c>
      <c r="L45" s="143" t="s">
        <v>248</v>
      </c>
      <c r="M45" s="143" t="s">
        <v>232</v>
      </c>
      <c r="N45" s="143" t="s">
        <v>232</v>
      </c>
      <c r="O45" s="143" t="s">
        <v>232</v>
      </c>
      <c r="P45" s="144"/>
      <c r="Q45" s="144"/>
      <c r="R45" s="121">
        <f>'Приложение 1.1'!X38</f>
        <v>10.16874576271186</v>
      </c>
      <c r="S45" s="122" t="s">
        <v>39</v>
      </c>
      <c r="T45" s="123">
        <f t="shared" si="0"/>
        <v>10.16874576271186</v>
      </c>
      <c r="U45" s="122" t="str">
        <f t="shared" si="1"/>
        <v>-</v>
      </c>
      <c r="V45" s="237" t="s">
        <v>249</v>
      </c>
      <c r="W45" s="237" t="s">
        <v>233</v>
      </c>
      <c r="X45" s="237" t="s">
        <v>234</v>
      </c>
      <c r="Y45" s="244"/>
      <c r="Z45" s="244"/>
      <c r="AA45" s="244"/>
      <c r="AB45" s="244"/>
    </row>
    <row r="46" spans="1:28" s="20" customFormat="1" ht="47.25">
      <c r="A46" s="118" t="s">
        <v>285</v>
      </c>
      <c r="B46" s="129" t="s">
        <v>121</v>
      </c>
      <c r="C46" s="312"/>
      <c r="D46" s="311"/>
      <c r="E46" s="144"/>
      <c r="F46" s="144"/>
      <c r="G46" s="144"/>
      <c r="H46" s="245"/>
      <c r="I46" s="252"/>
      <c r="J46" s="130">
        <v>2016</v>
      </c>
      <c r="K46" s="130">
        <v>2017</v>
      </c>
      <c r="L46" s="143" t="s">
        <v>248</v>
      </c>
      <c r="M46" s="143" t="s">
        <v>232</v>
      </c>
      <c r="N46" s="143" t="s">
        <v>232</v>
      </c>
      <c r="O46" s="143" t="s">
        <v>232</v>
      </c>
      <c r="P46" s="144"/>
      <c r="Q46" s="144"/>
      <c r="R46" s="121">
        <f>'Приложение 1.1'!X39</f>
        <v>42.1864406779661</v>
      </c>
      <c r="S46" s="122" t="s">
        <v>39</v>
      </c>
      <c r="T46" s="123">
        <f t="shared" si="0"/>
        <v>42.1864406779661</v>
      </c>
      <c r="U46" s="122" t="str">
        <f t="shared" si="1"/>
        <v>-</v>
      </c>
      <c r="V46" s="237" t="s">
        <v>249</v>
      </c>
      <c r="W46" s="237" t="s">
        <v>233</v>
      </c>
      <c r="X46" s="237" t="s">
        <v>234</v>
      </c>
      <c r="Y46" s="244"/>
      <c r="Z46" s="244"/>
      <c r="AA46" s="244"/>
      <c r="AB46" s="244"/>
    </row>
    <row r="47" spans="1:28" s="12" customFormat="1" ht="20.25">
      <c r="A47" s="110" t="s">
        <v>122</v>
      </c>
      <c r="B47" s="125" t="s">
        <v>98</v>
      </c>
      <c r="C47" s="303" t="s">
        <v>228</v>
      </c>
      <c r="D47" s="304" t="s">
        <v>244</v>
      </c>
      <c r="E47" s="132"/>
      <c r="F47" s="132"/>
      <c r="G47" s="132"/>
      <c r="H47" s="256">
        <v>252.5</v>
      </c>
      <c r="I47" s="253" t="s">
        <v>39</v>
      </c>
      <c r="J47" s="132"/>
      <c r="K47" s="132"/>
      <c r="L47" s="114"/>
      <c r="M47" s="132"/>
      <c r="N47" s="132"/>
      <c r="O47" s="132"/>
      <c r="P47" s="132"/>
      <c r="Q47" s="132"/>
      <c r="R47" s="126"/>
      <c r="S47" s="117"/>
      <c r="T47" s="127"/>
      <c r="U47" s="117"/>
      <c r="V47" s="102"/>
      <c r="W47" s="97"/>
      <c r="X47" s="97"/>
      <c r="Y47" s="102"/>
      <c r="Z47" s="102"/>
      <c r="AA47" s="102"/>
      <c r="AB47" s="102"/>
    </row>
    <row r="48" spans="1:28" ht="47.25">
      <c r="A48" s="118" t="s">
        <v>281</v>
      </c>
      <c r="B48" s="119" t="s">
        <v>113</v>
      </c>
      <c r="C48" s="303"/>
      <c r="D48" s="304"/>
      <c r="E48" s="131"/>
      <c r="F48" s="131"/>
      <c r="G48" s="131"/>
      <c r="H48" s="246"/>
      <c r="I48" s="254"/>
      <c r="J48" s="130">
        <v>2017</v>
      </c>
      <c r="K48" s="130">
        <v>2018</v>
      </c>
      <c r="L48" s="120" t="s">
        <v>248</v>
      </c>
      <c r="M48" s="120" t="s">
        <v>232</v>
      </c>
      <c r="N48" s="120" t="s">
        <v>232</v>
      </c>
      <c r="O48" s="120" t="s">
        <v>232</v>
      </c>
      <c r="P48" s="131"/>
      <c r="Q48" s="131"/>
      <c r="R48" s="121">
        <f>'Приложение 1.1'!X41</f>
        <v>6.906</v>
      </c>
      <c r="S48" s="122" t="s">
        <v>39</v>
      </c>
      <c r="T48" s="123">
        <f t="shared" si="0"/>
        <v>6.906</v>
      </c>
      <c r="U48" s="122" t="str">
        <f t="shared" si="1"/>
        <v>-</v>
      </c>
      <c r="V48" s="100" t="s">
        <v>249</v>
      </c>
      <c r="W48" s="100" t="s">
        <v>233</v>
      </c>
      <c r="X48" s="100" t="s">
        <v>234</v>
      </c>
      <c r="Y48" s="101"/>
      <c r="Z48" s="101"/>
      <c r="AA48" s="101"/>
      <c r="AB48" s="101"/>
    </row>
    <row r="49" spans="1:28" ht="47.25">
      <c r="A49" s="118" t="s">
        <v>286</v>
      </c>
      <c r="B49" s="129" t="s">
        <v>124</v>
      </c>
      <c r="C49" s="303"/>
      <c r="D49" s="304"/>
      <c r="E49" s="131"/>
      <c r="F49" s="131"/>
      <c r="G49" s="131"/>
      <c r="H49" s="246"/>
      <c r="I49" s="254"/>
      <c r="J49" s="130">
        <v>2019</v>
      </c>
      <c r="K49" s="130">
        <v>2019</v>
      </c>
      <c r="L49" s="120" t="s">
        <v>248</v>
      </c>
      <c r="M49" s="120" t="s">
        <v>232</v>
      </c>
      <c r="N49" s="120" t="s">
        <v>232</v>
      </c>
      <c r="O49" s="120" t="s">
        <v>232</v>
      </c>
      <c r="P49" s="131"/>
      <c r="Q49" s="131"/>
      <c r="R49" s="121">
        <f>'Приложение 1.1'!X42</f>
        <v>3.389</v>
      </c>
      <c r="S49" s="122" t="s">
        <v>39</v>
      </c>
      <c r="T49" s="123">
        <f t="shared" si="0"/>
        <v>3.389</v>
      </c>
      <c r="U49" s="122" t="str">
        <f t="shared" si="1"/>
        <v>-</v>
      </c>
      <c r="V49" s="100" t="s">
        <v>249</v>
      </c>
      <c r="W49" s="100" t="s">
        <v>233</v>
      </c>
      <c r="X49" s="100" t="s">
        <v>234</v>
      </c>
      <c r="Y49" s="101"/>
      <c r="Z49" s="101"/>
      <c r="AA49" s="101"/>
      <c r="AB49" s="101"/>
    </row>
    <row r="50" spans="1:28" ht="47.25">
      <c r="A50" s="118" t="s">
        <v>287</v>
      </c>
      <c r="B50" s="129" t="s">
        <v>142</v>
      </c>
      <c r="C50" s="303"/>
      <c r="D50" s="304"/>
      <c r="E50" s="131"/>
      <c r="F50" s="131"/>
      <c r="G50" s="131"/>
      <c r="H50" s="246"/>
      <c r="I50" s="254"/>
      <c r="J50" s="130">
        <v>2016</v>
      </c>
      <c r="K50" s="130">
        <v>2019</v>
      </c>
      <c r="L50" s="120" t="s">
        <v>248</v>
      </c>
      <c r="M50" s="120" t="s">
        <v>232</v>
      </c>
      <c r="N50" s="120" t="s">
        <v>232</v>
      </c>
      <c r="O50" s="120" t="s">
        <v>232</v>
      </c>
      <c r="P50" s="131"/>
      <c r="Q50" s="131"/>
      <c r="R50" s="121">
        <f>'Приложение 1.1'!X43</f>
        <v>2.7</v>
      </c>
      <c r="S50" s="122" t="s">
        <v>39</v>
      </c>
      <c r="T50" s="123">
        <f t="shared" si="0"/>
        <v>2.7</v>
      </c>
      <c r="U50" s="122" t="str">
        <f t="shared" si="1"/>
        <v>-</v>
      </c>
      <c r="V50" s="100" t="s">
        <v>249</v>
      </c>
      <c r="W50" s="100" t="s">
        <v>233</v>
      </c>
      <c r="X50" s="100" t="s">
        <v>234</v>
      </c>
      <c r="Y50" s="101"/>
      <c r="Z50" s="101"/>
      <c r="AA50" s="101"/>
      <c r="AB50" s="101"/>
    </row>
    <row r="51" spans="1:28" ht="47.25">
      <c r="A51" s="118" t="s">
        <v>288</v>
      </c>
      <c r="B51" s="119" t="s">
        <v>166</v>
      </c>
      <c r="C51" s="303"/>
      <c r="D51" s="304"/>
      <c r="E51" s="131"/>
      <c r="F51" s="131"/>
      <c r="G51" s="131"/>
      <c r="H51" s="246"/>
      <c r="I51" s="254"/>
      <c r="J51" s="130">
        <v>2019</v>
      </c>
      <c r="K51" s="130">
        <v>2019</v>
      </c>
      <c r="L51" s="120" t="s">
        <v>248</v>
      </c>
      <c r="M51" s="120" t="s">
        <v>232</v>
      </c>
      <c r="N51" s="120" t="s">
        <v>232</v>
      </c>
      <c r="O51" s="120" t="s">
        <v>232</v>
      </c>
      <c r="P51" s="131"/>
      <c r="Q51" s="131"/>
      <c r="R51" s="121">
        <f>'Приложение 1.1'!X44</f>
        <v>3</v>
      </c>
      <c r="S51" s="122" t="s">
        <v>39</v>
      </c>
      <c r="T51" s="123">
        <f t="shared" si="0"/>
        <v>3</v>
      </c>
      <c r="U51" s="122" t="str">
        <f t="shared" si="1"/>
        <v>-</v>
      </c>
      <c r="V51" s="100" t="s">
        <v>249</v>
      </c>
      <c r="W51" s="100" t="s">
        <v>233</v>
      </c>
      <c r="X51" s="100" t="s">
        <v>234</v>
      </c>
      <c r="Y51" s="101"/>
      <c r="Z51" s="101"/>
      <c r="AA51" s="101"/>
      <c r="AB51" s="101"/>
    </row>
    <row r="52" spans="1:28" s="12" customFormat="1" ht="20.25">
      <c r="A52" s="110" t="s">
        <v>123</v>
      </c>
      <c r="B52" s="125" t="s">
        <v>89</v>
      </c>
      <c r="C52" s="303" t="s">
        <v>228</v>
      </c>
      <c r="D52" s="304" t="s">
        <v>245</v>
      </c>
      <c r="E52" s="132"/>
      <c r="F52" s="132"/>
      <c r="G52" s="132"/>
      <c r="H52" s="256">
        <v>280</v>
      </c>
      <c r="I52" s="253" t="s">
        <v>39</v>
      </c>
      <c r="J52" s="132"/>
      <c r="K52" s="132"/>
      <c r="L52" s="114"/>
      <c r="M52" s="132"/>
      <c r="N52" s="132"/>
      <c r="O52" s="132"/>
      <c r="P52" s="132"/>
      <c r="Q52" s="132"/>
      <c r="R52" s="126"/>
      <c r="S52" s="117"/>
      <c r="T52" s="127"/>
      <c r="U52" s="117"/>
      <c r="V52" s="102"/>
      <c r="W52" s="97"/>
      <c r="X52" s="97"/>
      <c r="Y52" s="102"/>
      <c r="Z52" s="102"/>
      <c r="AA52" s="102"/>
      <c r="AB52" s="102"/>
    </row>
    <row r="53" spans="1:28" ht="47.25">
      <c r="A53" s="118" t="s">
        <v>123</v>
      </c>
      <c r="B53" s="119" t="s">
        <v>173</v>
      </c>
      <c r="C53" s="303"/>
      <c r="D53" s="304"/>
      <c r="E53" s="131"/>
      <c r="F53" s="131"/>
      <c r="G53" s="131"/>
      <c r="H53" s="246"/>
      <c r="I53" s="254"/>
      <c r="J53" s="130">
        <v>2015</v>
      </c>
      <c r="K53" s="130">
        <v>2019</v>
      </c>
      <c r="L53" s="120" t="s">
        <v>248</v>
      </c>
      <c r="M53" s="120" t="s">
        <v>232</v>
      </c>
      <c r="N53" s="120" t="s">
        <v>232</v>
      </c>
      <c r="O53" s="120" t="s">
        <v>232</v>
      </c>
      <c r="P53" s="131"/>
      <c r="Q53" s="131"/>
      <c r="R53" s="121">
        <f>'Приложение 1.1'!X46</f>
        <v>8</v>
      </c>
      <c r="S53" s="122" t="s">
        <v>39</v>
      </c>
      <c r="T53" s="123">
        <f t="shared" si="0"/>
        <v>8</v>
      </c>
      <c r="U53" s="122" t="str">
        <f t="shared" si="1"/>
        <v>-</v>
      </c>
      <c r="V53" s="100" t="s">
        <v>249</v>
      </c>
      <c r="W53" s="100" t="s">
        <v>233</v>
      </c>
      <c r="X53" s="100" t="s">
        <v>234</v>
      </c>
      <c r="Y53" s="101"/>
      <c r="Z53" s="101"/>
      <c r="AA53" s="101"/>
      <c r="AB53" s="101"/>
    </row>
    <row r="54" spans="1:28" ht="47.25">
      <c r="A54" s="118" t="s">
        <v>293</v>
      </c>
      <c r="B54" s="119" t="s">
        <v>189</v>
      </c>
      <c r="C54" s="303"/>
      <c r="D54" s="304"/>
      <c r="E54" s="131"/>
      <c r="F54" s="131"/>
      <c r="G54" s="131"/>
      <c r="H54" s="246"/>
      <c r="I54" s="254"/>
      <c r="J54" s="130">
        <v>2015</v>
      </c>
      <c r="K54" s="130">
        <v>2019</v>
      </c>
      <c r="L54" s="120" t="s">
        <v>248</v>
      </c>
      <c r="M54" s="120" t="s">
        <v>232</v>
      </c>
      <c r="N54" s="120" t="s">
        <v>232</v>
      </c>
      <c r="O54" s="120" t="s">
        <v>232</v>
      </c>
      <c r="P54" s="131"/>
      <c r="Q54" s="131"/>
      <c r="R54" s="121">
        <f>'Приложение 1.1'!X47</f>
        <v>10.126999999999999</v>
      </c>
      <c r="S54" s="122" t="s">
        <v>39</v>
      </c>
      <c r="T54" s="123">
        <f t="shared" si="0"/>
        <v>10.126999999999999</v>
      </c>
      <c r="U54" s="122" t="str">
        <f t="shared" si="1"/>
        <v>-</v>
      </c>
      <c r="V54" s="100" t="s">
        <v>249</v>
      </c>
      <c r="W54" s="100" t="s">
        <v>233</v>
      </c>
      <c r="X54" s="100" t="s">
        <v>234</v>
      </c>
      <c r="Y54" s="101"/>
      <c r="Z54" s="101"/>
      <c r="AA54" s="101"/>
      <c r="AB54" s="101"/>
    </row>
    <row r="55" spans="1:28" ht="47.25">
      <c r="A55" s="118" t="s">
        <v>125</v>
      </c>
      <c r="B55" s="119" t="s">
        <v>174</v>
      </c>
      <c r="C55" s="303"/>
      <c r="D55" s="304"/>
      <c r="E55" s="131"/>
      <c r="F55" s="131"/>
      <c r="G55" s="131"/>
      <c r="H55" s="246"/>
      <c r="I55" s="254"/>
      <c r="J55" s="130">
        <v>2015</v>
      </c>
      <c r="K55" s="130">
        <v>2019</v>
      </c>
      <c r="L55" s="120" t="s">
        <v>248</v>
      </c>
      <c r="M55" s="120" t="s">
        <v>232</v>
      </c>
      <c r="N55" s="120" t="s">
        <v>232</v>
      </c>
      <c r="O55" s="120" t="s">
        <v>232</v>
      </c>
      <c r="P55" s="131"/>
      <c r="Q55" s="131"/>
      <c r="R55" s="121">
        <f>'Приложение 1.1'!X48</f>
        <v>2</v>
      </c>
      <c r="S55" s="122" t="s">
        <v>39</v>
      </c>
      <c r="T55" s="123">
        <f t="shared" si="0"/>
        <v>2</v>
      </c>
      <c r="U55" s="122" t="str">
        <f t="shared" si="1"/>
        <v>-</v>
      </c>
      <c r="V55" s="100" t="s">
        <v>249</v>
      </c>
      <c r="W55" s="100" t="s">
        <v>233</v>
      </c>
      <c r="X55" s="100" t="s">
        <v>234</v>
      </c>
      <c r="Y55" s="101"/>
      <c r="Z55" s="101"/>
      <c r="AA55" s="101"/>
      <c r="AB55" s="101"/>
    </row>
    <row r="56" spans="1:28" ht="47.25">
      <c r="A56" s="118" t="s">
        <v>127</v>
      </c>
      <c r="B56" s="129" t="s">
        <v>165</v>
      </c>
      <c r="C56" s="303"/>
      <c r="D56" s="304"/>
      <c r="E56" s="131"/>
      <c r="F56" s="131"/>
      <c r="G56" s="131"/>
      <c r="H56" s="246"/>
      <c r="I56" s="254"/>
      <c r="J56" s="130">
        <v>2018</v>
      </c>
      <c r="K56" s="130">
        <v>2018</v>
      </c>
      <c r="L56" s="120" t="s">
        <v>248</v>
      </c>
      <c r="M56" s="120" t="s">
        <v>232</v>
      </c>
      <c r="N56" s="120" t="s">
        <v>232</v>
      </c>
      <c r="O56" s="120" t="s">
        <v>232</v>
      </c>
      <c r="P56" s="131"/>
      <c r="Q56" s="131"/>
      <c r="R56" s="121">
        <f>'Приложение 1.1'!X49</f>
        <v>28.292</v>
      </c>
      <c r="S56" s="122" t="s">
        <v>39</v>
      </c>
      <c r="T56" s="123">
        <f t="shared" si="0"/>
        <v>28.292</v>
      </c>
      <c r="U56" s="122" t="str">
        <f t="shared" si="1"/>
        <v>-</v>
      </c>
      <c r="V56" s="100" t="s">
        <v>249</v>
      </c>
      <c r="W56" s="100" t="s">
        <v>233</v>
      </c>
      <c r="X56" s="100" t="s">
        <v>234</v>
      </c>
      <c r="Y56" s="101"/>
      <c r="Z56" s="101"/>
      <c r="AA56" s="101"/>
      <c r="AB56" s="101"/>
    </row>
    <row r="57" spans="1:28" ht="47.25">
      <c r="A57" s="118" t="s">
        <v>386</v>
      </c>
      <c r="B57" s="129" t="s">
        <v>143</v>
      </c>
      <c r="C57" s="303"/>
      <c r="D57" s="304"/>
      <c r="E57" s="131"/>
      <c r="F57" s="131"/>
      <c r="G57" s="131"/>
      <c r="H57" s="246"/>
      <c r="I57" s="254"/>
      <c r="J57" s="130">
        <v>2018</v>
      </c>
      <c r="K57" s="130">
        <v>2019</v>
      </c>
      <c r="L57" s="120" t="s">
        <v>248</v>
      </c>
      <c r="M57" s="120" t="s">
        <v>232</v>
      </c>
      <c r="N57" s="120" t="s">
        <v>232</v>
      </c>
      <c r="O57" s="120" t="s">
        <v>232</v>
      </c>
      <c r="P57" s="131"/>
      <c r="Q57" s="131"/>
      <c r="R57" s="121">
        <f>'Приложение 1.1'!X50</f>
        <v>8.474</v>
      </c>
      <c r="S57" s="122" t="s">
        <v>39</v>
      </c>
      <c r="T57" s="123">
        <f t="shared" si="0"/>
        <v>8.474</v>
      </c>
      <c r="U57" s="122" t="str">
        <f t="shared" si="1"/>
        <v>-</v>
      </c>
      <c r="V57" s="100" t="s">
        <v>249</v>
      </c>
      <c r="W57" s="100" t="s">
        <v>233</v>
      </c>
      <c r="X57" s="100" t="s">
        <v>234</v>
      </c>
      <c r="Y57" s="101"/>
      <c r="Z57" s="101"/>
      <c r="AA57" s="101"/>
      <c r="AB57" s="101"/>
    </row>
    <row r="58" spans="1:28" s="12" customFormat="1" ht="20.25">
      <c r="A58" s="110" t="s">
        <v>125</v>
      </c>
      <c r="B58" s="125" t="s">
        <v>97</v>
      </c>
      <c r="C58" s="303" t="s">
        <v>228</v>
      </c>
      <c r="D58" s="304" t="s">
        <v>246</v>
      </c>
      <c r="E58" s="132"/>
      <c r="F58" s="132"/>
      <c r="G58" s="132"/>
      <c r="H58" s="247">
        <v>250</v>
      </c>
      <c r="I58" s="253" t="s">
        <v>39</v>
      </c>
      <c r="J58" s="133"/>
      <c r="K58" s="133"/>
      <c r="L58" s="114"/>
      <c r="M58" s="132"/>
      <c r="N58" s="132"/>
      <c r="O58" s="132"/>
      <c r="P58" s="132"/>
      <c r="Q58" s="132"/>
      <c r="R58" s="126"/>
      <c r="S58" s="117"/>
      <c r="T58" s="127"/>
      <c r="U58" s="117"/>
      <c r="V58" s="102"/>
      <c r="W58" s="97"/>
      <c r="X58" s="97"/>
      <c r="Y58" s="102"/>
      <c r="Z58" s="102"/>
      <c r="AA58" s="102"/>
      <c r="AB58" s="102"/>
    </row>
    <row r="59" spans="1:28" ht="47.25">
      <c r="A59" s="118" t="s">
        <v>296</v>
      </c>
      <c r="B59" s="119" t="s">
        <v>177</v>
      </c>
      <c r="C59" s="303"/>
      <c r="D59" s="304"/>
      <c r="E59" s="131"/>
      <c r="F59" s="131"/>
      <c r="G59" s="131"/>
      <c r="H59" s="246"/>
      <c r="I59" s="254"/>
      <c r="J59" s="130">
        <v>2015</v>
      </c>
      <c r="K59" s="130">
        <v>2019</v>
      </c>
      <c r="L59" s="120" t="s">
        <v>248</v>
      </c>
      <c r="M59" s="120" t="s">
        <v>232</v>
      </c>
      <c r="N59" s="120" t="s">
        <v>232</v>
      </c>
      <c r="O59" s="120" t="s">
        <v>232</v>
      </c>
      <c r="P59" s="131"/>
      <c r="Q59" s="131"/>
      <c r="R59" s="121">
        <f>'Приложение 1.1'!X52</f>
        <v>11.021</v>
      </c>
      <c r="S59" s="122" t="s">
        <v>39</v>
      </c>
      <c r="T59" s="123">
        <f t="shared" si="0"/>
        <v>11.021</v>
      </c>
      <c r="U59" s="122" t="str">
        <f t="shared" si="1"/>
        <v>-</v>
      </c>
      <c r="V59" s="100" t="s">
        <v>249</v>
      </c>
      <c r="W59" s="100" t="s">
        <v>233</v>
      </c>
      <c r="X59" s="100" t="s">
        <v>234</v>
      </c>
      <c r="Y59" s="101"/>
      <c r="Z59" s="101"/>
      <c r="AA59" s="101"/>
      <c r="AB59" s="101"/>
    </row>
    <row r="60" spans="1:28" ht="47.25">
      <c r="A60" s="118" t="s">
        <v>297</v>
      </c>
      <c r="B60" s="119" t="s">
        <v>178</v>
      </c>
      <c r="C60" s="303"/>
      <c r="D60" s="304"/>
      <c r="E60" s="131"/>
      <c r="F60" s="131"/>
      <c r="G60" s="131"/>
      <c r="H60" s="246"/>
      <c r="I60" s="254"/>
      <c r="J60" s="130">
        <v>2015</v>
      </c>
      <c r="K60" s="130">
        <v>2019</v>
      </c>
      <c r="L60" s="120" t="s">
        <v>248</v>
      </c>
      <c r="M60" s="120" t="s">
        <v>232</v>
      </c>
      <c r="N60" s="120" t="s">
        <v>232</v>
      </c>
      <c r="O60" s="120" t="s">
        <v>232</v>
      </c>
      <c r="P60" s="131"/>
      <c r="Q60" s="131"/>
      <c r="R60" s="121">
        <f>'Приложение 1.1'!X53</f>
        <v>6</v>
      </c>
      <c r="S60" s="122" t="s">
        <v>39</v>
      </c>
      <c r="T60" s="123">
        <f t="shared" si="0"/>
        <v>6</v>
      </c>
      <c r="U60" s="122" t="str">
        <f t="shared" si="1"/>
        <v>-</v>
      </c>
      <c r="V60" s="100" t="s">
        <v>249</v>
      </c>
      <c r="W60" s="100" t="s">
        <v>233</v>
      </c>
      <c r="X60" s="100" t="s">
        <v>234</v>
      </c>
      <c r="Y60" s="101"/>
      <c r="Z60" s="101"/>
      <c r="AA60" s="101"/>
      <c r="AB60" s="101"/>
    </row>
    <row r="61" spans="1:28" s="12" customFormat="1" ht="20.25">
      <c r="A61" s="110" t="s">
        <v>127</v>
      </c>
      <c r="B61" s="125" t="s">
        <v>96</v>
      </c>
      <c r="C61" s="303" t="s">
        <v>228</v>
      </c>
      <c r="D61" s="304" t="s">
        <v>247</v>
      </c>
      <c r="E61" s="132"/>
      <c r="F61" s="132"/>
      <c r="G61" s="132"/>
      <c r="H61" s="247">
        <v>104</v>
      </c>
      <c r="I61" s="253" t="s">
        <v>39</v>
      </c>
      <c r="J61" s="132"/>
      <c r="K61" s="132"/>
      <c r="L61" s="114"/>
      <c r="M61" s="132"/>
      <c r="N61" s="132"/>
      <c r="O61" s="132"/>
      <c r="P61" s="132"/>
      <c r="Q61" s="132"/>
      <c r="R61" s="126"/>
      <c r="S61" s="117"/>
      <c r="T61" s="127"/>
      <c r="U61" s="117"/>
      <c r="V61" s="102"/>
      <c r="W61" s="97"/>
      <c r="X61" s="97"/>
      <c r="Y61" s="102"/>
      <c r="Z61" s="102"/>
      <c r="AA61" s="102"/>
      <c r="AB61" s="102"/>
    </row>
    <row r="62" spans="1:28" ht="47.25">
      <c r="A62" s="118" t="s">
        <v>387</v>
      </c>
      <c r="B62" s="129" t="s">
        <v>144</v>
      </c>
      <c r="C62" s="303"/>
      <c r="D62" s="304"/>
      <c r="E62" s="131"/>
      <c r="F62" s="131"/>
      <c r="G62" s="131"/>
      <c r="H62" s="246"/>
      <c r="I62" s="254"/>
      <c r="J62" s="130">
        <v>2017</v>
      </c>
      <c r="K62" s="130">
        <v>2019</v>
      </c>
      <c r="L62" s="120" t="s">
        <v>248</v>
      </c>
      <c r="M62" s="120" t="s">
        <v>232</v>
      </c>
      <c r="N62" s="120" t="s">
        <v>232</v>
      </c>
      <c r="O62" s="120" t="s">
        <v>232</v>
      </c>
      <c r="P62" s="131"/>
      <c r="Q62" s="131"/>
      <c r="R62" s="121">
        <f>'Приложение 1.1'!X55</f>
        <v>11.779</v>
      </c>
      <c r="S62" s="122" t="s">
        <v>39</v>
      </c>
      <c r="T62" s="123">
        <f t="shared" si="0"/>
        <v>11.779</v>
      </c>
      <c r="U62" s="122" t="str">
        <f t="shared" si="1"/>
        <v>-</v>
      </c>
      <c r="V62" s="100" t="s">
        <v>249</v>
      </c>
      <c r="W62" s="100" t="s">
        <v>233</v>
      </c>
      <c r="X62" s="100" t="s">
        <v>234</v>
      </c>
      <c r="Y62" s="101"/>
      <c r="Z62" s="101"/>
      <c r="AA62" s="101"/>
      <c r="AB62" s="101"/>
    </row>
    <row r="63" spans="1:28" ht="47.25">
      <c r="A63" s="118" t="s">
        <v>388</v>
      </c>
      <c r="B63" s="129" t="s">
        <v>126</v>
      </c>
      <c r="C63" s="303"/>
      <c r="D63" s="304"/>
      <c r="E63" s="131"/>
      <c r="F63" s="131"/>
      <c r="G63" s="131"/>
      <c r="H63" s="246"/>
      <c r="I63" s="254"/>
      <c r="J63" s="130">
        <v>2017</v>
      </c>
      <c r="K63" s="130">
        <v>2019</v>
      </c>
      <c r="L63" s="120" t="s">
        <v>248</v>
      </c>
      <c r="M63" s="120" t="s">
        <v>232</v>
      </c>
      <c r="N63" s="120" t="s">
        <v>232</v>
      </c>
      <c r="O63" s="120" t="s">
        <v>232</v>
      </c>
      <c r="P63" s="131"/>
      <c r="Q63" s="131"/>
      <c r="R63" s="121">
        <f>'Приложение 1.1'!X56</f>
        <v>24.94857627118644</v>
      </c>
      <c r="S63" s="122" t="s">
        <v>39</v>
      </c>
      <c r="T63" s="123">
        <f t="shared" si="0"/>
        <v>24.94857627118644</v>
      </c>
      <c r="U63" s="122" t="str">
        <f t="shared" si="1"/>
        <v>-</v>
      </c>
      <c r="V63" s="100" t="s">
        <v>249</v>
      </c>
      <c r="W63" s="100" t="s">
        <v>233</v>
      </c>
      <c r="X63" s="100" t="s">
        <v>234</v>
      </c>
      <c r="Y63" s="101"/>
      <c r="Z63" s="101"/>
      <c r="AA63" s="101"/>
      <c r="AB63" s="101"/>
    </row>
    <row r="64" spans="1:28" s="12" customFormat="1" ht="20.25">
      <c r="A64" s="134" t="s">
        <v>41</v>
      </c>
      <c r="B64" s="135" t="str">
        <f>'Приложение 1.1'!F58</f>
        <v>ПС  Бекетово</v>
      </c>
      <c r="C64" s="297" t="s">
        <v>228</v>
      </c>
      <c r="D64" s="300" t="s">
        <v>229</v>
      </c>
      <c r="E64" s="132"/>
      <c r="F64" s="132"/>
      <c r="G64" s="132"/>
      <c r="H64" s="137">
        <v>1627</v>
      </c>
      <c r="I64" s="253" t="s">
        <v>39</v>
      </c>
      <c r="J64" s="137"/>
      <c r="K64" s="137"/>
      <c r="L64" s="132"/>
      <c r="M64" s="132"/>
      <c r="N64" s="132"/>
      <c r="O64" s="132"/>
      <c r="P64" s="132"/>
      <c r="Q64" s="132"/>
      <c r="R64" s="138"/>
      <c r="S64" s="117"/>
      <c r="T64" s="138"/>
      <c r="U64" s="139"/>
      <c r="V64" s="97"/>
      <c r="W64" s="97"/>
      <c r="X64" s="97"/>
      <c r="Y64" s="102"/>
      <c r="Z64" s="102"/>
      <c r="AA64" s="102"/>
      <c r="AB64" s="102"/>
    </row>
    <row r="65" spans="1:28" ht="47.25">
      <c r="A65" s="140" t="s">
        <v>298</v>
      </c>
      <c r="B65" s="141" t="str">
        <f>'Приложение 1.1'!F59</f>
        <v>Замена РЗА ВЛ-500 Смеловская</v>
      </c>
      <c r="C65" s="298"/>
      <c r="D65" s="301"/>
      <c r="E65" s="131"/>
      <c r="F65" s="131"/>
      <c r="G65" s="131"/>
      <c r="H65" s="131"/>
      <c r="I65" s="254"/>
      <c r="J65" s="142">
        <f>'Приложение 1.1'!I59</f>
        <v>2017</v>
      </c>
      <c r="K65" s="142">
        <f>'Приложение 1.1'!J59</f>
        <v>2017</v>
      </c>
      <c r="L65" s="143" t="s">
        <v>248</v>
      </c>
      <c r="M65" s="143" t="s">
        <v>232</v>
      </c>
      <c r="N65" s="143" t="s">
        <v>232</v>
      </c>
      <c r="O65" s="143" t="s">
        <v>232</v>
      </c>
      <c r="P65" s="144"/>
      <c r="Q65" s="144"/>
      <c r="R65" s="145">
        <f>'Приложение 1.1'!X59</f>
        <v>21</v>
      </c>
      <c r="S65" s="122" t="s">
        <v>39</v>
      </c>
      <c r="T65" s="145">
        <f aca="true" t="shared" si="2" ref="T65:T128">R65</f>
        <v>21</v>
      </c>
      <c r="U65" s="146" t="str">
        <f aca="true" t="shared" si="3" ref="U65:U128">S65</f>
        <v>-</v>
      </c>
      <c r="V65" s="100" t="s">
        <v>249</v>
      </c>
      <c r="W65" s="100" t="s">
        <v>233</v>
      </c>
      <c r="X65" s="100" t="s">
        <v>234</v>
      </c>
      <c r="Y65" s="101"/>
      <c r="Z65" s="101"/>
      <c r="AA65" s="101"/>
      <c r="AB65" s="101"/>
    </row>
    <row r="66" spans="1:28" ht="47.25">
      <c r="A66" s="140" t="s">
        <v>299</v>
      </c>
      <c r="B66" s="141" t="str">
        <f>'Приложение 1.1'!F60</f>
        <v>Замена РЗА ВЛ-110 кВ (7 ВЛ)</v>
      </c>
      <c r="C66" s="298"/>
      <c r="D66" s="301"/>
      <c r="E66" s="131"/>
      <c r="F66" s="131"/>
      <c r="G66" s="131"/>
      <c r="H66" s="131"/>
      <c r="I66" s="254"/>
      <c r="J66" s="142">
        <f>'Приложение 1.1'!I60</f>
        <v>2018</v>
      </c>
      <c r="K66" s="142">
        <f>'Приложение 1.1'!J60</f>
        <v>2019</v>
      </c>
      <c r="L66" s="143" t="s">
        <v>248</v>
      </c>
      <c r="M66" s="143" t="s">
        <v>232</v>
      </c>
      <c r="N66" s="143" t="s">
        <v>232</v>
      </c>
      <c r="O66" s="143" t="s">
        <v>232</v>
      </c>
      <c r="P66" s="144"/>
      <c r="Q66" s="144"/>
      <c r="R66" s="145">
        <f>'Приложение 1.1'!X60</f>
        <v>10</v>
      </c>
      <c r="S66" s="122" t="s">
        <v>39</v>
      </c>
      <c r="T66" s="145">
        <f t="shared" si="2"/>
        <v>10</v>
      </c>
      <c r="U66" s="146" t="str">
        <f t="shared" si="3"/>
        <v>-</v>
      </c>
      <c r="V66" s="100" t="s">
        <v>249</v>
      </c>
      <c r="W66" s="100" t="s">
        <v>233</v>
      </c>
      <c r="X66" s="100" t="s">
        <v>234</v>
      </c>
      <c r="Y66" s="101"/>
      <c r="Z66" s="101"/>
      <c r="AA66" s="101"/>
      <c r="AB66" s="101"/>
    </row>
    <row r="67" spans="1:28" ht="47.25">
      <c r="A67" s="140" t="s">
        <v>300</v>
      </c>
      <c r="B67" s="141" t="str">
        <f>'Приложение 1.1'!F61</f>
        <v>Модернизация ПА-220 кВ (2 шт.)</v>
      </c>
      <c r="C67" s="298"/>
      <c r="D67" s="301"/>
      <c r="E67" s="131"/>
      <c r="F67" s="131"/>
      <c r="G67" s="131"/>
      <c r="H67" s="131"/>
      <c r="I67" s="254"/>
      <c r="J67" s="142">
        <f>'Приложение 1.1'!I61</f>
        <v>2018</v>
      </c>
      <c r="K67" s="142">
        <f>'Приложение 1.1'!J61</f>
        <v>2019</v>
      </c>
      <c r="L67" s="143" t="s">
        <v>248</v>
      </c>
      <c r="M67" s="143" t="s">
        <v>232</v>
      </c>
      <c r="N67" s="143" t="s">
        <v>232</v>
      </c>
      <c r="O67" s="143" t="s">
        <v>232</v>
      </c>
      <c r="P67" s="144"/>
      <c r="Q67" s="144"/>
      <c r="R67" s="145">
        <f>'Приложение 1.1'!X61</f>
        <v>2.85</v>
      </c>
      <c r="S67" s="122" t="s">
        <v>39</v>
      </c>
      <c r="T67" s="145">
        <f t="shared" si="2"/>
        <v>2.85</v>
      </c>
      <c r="U67" s="146" t="str">
        <f t="shared" si="3"/>
        <v>-</v>
      </c>
      <c r="V67" s="100" t="s">
        <v>249</v>
      </c>
      <c r="W67" s="100" t="s">
        <v>233</v>
      </c>
      <c r="X67" s="100" t="s">
        <v>234</v>
      </c>
      <c r="Y67" s="101"/>
      <c r="Z67" s="101"/>
      <c r="AA67" s="101"/>
      <c r="AB67" s="101"/>
    </row>
    <row r="68" spans="1:28" ht="47.25">
      <c r="A68" s="140" t="s">
        <v>301</v>
      </c>
      <c r="B68" s="141" t="str">
        <f>'Приложение 1.1'!F62</f>
        <v>Модернизация ПА-110 кВ (4 шт.)</v>
      </c>
      <c r="C68" s="299"/>
      <c r="D68" s="302"/>
      <c r="E68" s="131"/>
      <c r="F68" s="131"/>
      <c r="G68" s="131"/>
      <c r="H68" s="131"/>
      <c r="I68" s="254"/>
      <c r="J68" s="142">
        <f>'Приложение 1.1'!I62</f>
        <v>2019</v>
      </c>
      <c r="K68" s="142">
        <f>'Приложение 1.1'!J62</f>
        <v>2019</v>
      </c>
      <c r="L68" s="143" t="s">
        <v>248</v>
      </c>
      <c r="M68" s="143" t="s">
        <v>232</v>
      </c>
      <c r="N68" s="143" t="s">
        <v>232</v>
      </c>
      <c r="O68" s="143" t="s">
        <v>232</v>
      </c>
      <c r="P68" s="144"/>
      <c r="Q68" s="144"/>
      <c r="R68" s="145">
        <f>'Приложение 1.1'!X62</f>
        <v>2.25</v>
      </c>
      <c r="S68" s="122" t="s">
        <v>39</v>
      </c>
      <c r="T68" s="145">
        <f t="shared" si="2"/>
        <v>2.25</v>
      </c>
      <c r="U68" s="146" t="str">
        <f t="shared" si="3"/>
        <v>-</v>
      </c>
      <c r="V68" s="100" t="s">
        <v>249</v>
      </c>
      <c r="W68" s="100" t="s">
        <v>233</v>
      </c>
      <c r="X68" s="100" t="s">
        <v>234</v>
      </c>
      <c r="Y68" s="101"/>
      <c r="Z68" s="101"/>
      <c r="AA68" s="101"/>
      <c r="AB68" s="101"/>
    </row>
    <row r="69" spans="1:28" s="12" customFormat="1" ht="20.25">
      <c r="A69" s="134" t="s">
        <v>155</v>
      </c>
      <c r="B69" s="135" t="str">
        <f>'Приложение 1.1'!F63</f>
        <v>ПС Буйская</v>
      </c>
      <c r="C69" s="136"/>
      <c r="D69" s="248"/>
      <c r="E69" s="132"/>
      <c r="F69" s="132"/>
      <c r="G69" s="132"/>
      <c r="H69" s="137">
        <v>1001</v>
      </c>
      <c r="I69" s="253" t="s">
        <v>39</v>
      </c>
      <c r="J69" s="137"/>
      <c r="K69" s="137"/>
      <c r="L69" s="132"/>
      <c r="M69" s="132"/>
      <c r="N69" s="132"/>
      <c r="O69" s="132"/>
      <c r="P69" s="132"/>
      <c r="Q69" s="132"/>
      <c r="R69" s="138"/>
      <c r="S69" s="117"/>
      <c r="T69" s="138"/>
      <c r="U69" s="139"/>
      <c r="V69" s="97"/>
      <c r="W69" s="97"/>
      <c r="X69" s="97"/>
      <c r="Y69" s="102"/>
      <c r="Z69" s="102"/>
      <c r="AA69" s="102"/>
      <c r="AB69" s="102"/>
    </row>
    <row r="70" spans="1:28" ht="47.25">
      <c r="A70" s="140" t="s">
        <v>302</v>
      </c>
      <c r="B70" s="141" t="str">
        <f>'Приложение 1.1'!F64</f>
        <v>ПИР реконструкции защит ВЛ 500 Карманово</v>
      </c>
      <c r="C70" s="297" t="s">
        <v>228</v>
      </c>
      <c r="D70" s="300" t="s">
        <v>237</v>
      </c>
      <c r="E70" s="131"/>
      <c r="F70" s="131"/>
      <c r="G70" s="131"/>
      <c r="H70" s="131"/>
      <c r="I70" s="254"/>
      <c r="J70" s="142">
        <f>'Приложение 1.1'!I64</f>
        <v>2017</v>
      </c>
      <c r="K70" s="142">
        <f>'Приложение 1.1'!J64</f>
        <v>2017</v>
      </c>
      <c r="L70" s="143" t="s">
        <v>248</v>
      </c>
      <c r="M70" s="143" t="s">
        <v>232</v>
      </c>
      <c r="N70" s="143" t="s">
        <v>232</v>
      </c>
      <c r="O70" s="143" t="s">
        <v>232</v>
      </c>
      <c r="P70" s="144"/>
      <c r="Q70" s="144"/>
      <c r="R70" s="145">
        <f>'Приложение 1.1'!X64</f>
        <v>2.5</v>
      </c>
      <c r="S70" s="122" t="s">
        <v>39</v>
      </c>
      <c r="T70" s="145">
        <f t="shared" si="2"/>
        <v>2.5</v>
      </c>
      <c r="U70" s="146" t="str">
        <f t="shared" si="3"/>
        <v>-</v>
      </c>
      <c r="V70" s="100" t="s">
        <v>249</v>
      </c>
      <c r="W70" s="100" t="s">
        <v>233</v>
      </c>
      <c r="X70" s="100" t="s">
        <v>234</v>
      </c>
      <c r="Y70" s="101"/>
      <c r="Z70" s="101"/>
      <c r="AA70" s="101"/>
      <c r="AB70" s="101"/>
    </row>
    <row r="71" spans="1:28" ht="47.25">
      <c r="A71" s="140" t="s">
        <v>303</v>
      </c>
      <c r="B71" s="141" t="str">
        <f>'Приложение 1.1'!F65</f>
        <v>Реконструкция защит ВЛ-500 кВ Карманово</v>
      </c>
      <c r="C71" s="298"/>
      <c r="D71" s="301"/>
      <c r="E71" s="131"/>
      <c r="F71" s="131"/>
      <c r="G71" s="131"/>
      <c r="H71" s="131"/>
      <c r="I71" s="254"/>
      <c r="J71" s="142">
        <f>'Приложение 1.1'!I65</f>
        <v>2018</v>
      </c>
      <c r="K71" s="142">
        <f>'Приложение 1.1'!J65</f>
        <v>2018</v>
      </c>
      <c r="L71" s="143" t="s">
        <v>248</v>
      </c>
      <c r="M71" s="143" t="s">
        <v>232</v>
      </c>
      <c r="N71" s="143" t="s">
        <v>232</v>
      </c>
      <c r="O71" s="143" t="s">
        <v>232</v>
      </c>
      <c r="P71" s="144"/>
      <c r="Q71" s="144"/>
      <c r="R71" s="145">
        <f>'Приложение 1.1'!X65</f>
        <v>21</v>
      </c>
      <c r="S71" s="122" t="s">
        <v>39</v>
      </c>
      <c r="T71" s="145">
        <f t="shared" si="2"/>
        <v>21</v>
      </c>
      <c r="U71" s="146" t="str">
        <f t="shared" si="3"/>
        <v>-</v>
      </c>
      <c r="V71" s="100" t="s">
        <v>249</v>
      </c>
      <c r="W71" s="100" t="s">
        <v>233</v>
      </c>
      <c r="X71" s="100" t="s">
        <v>234</v>
      </c>
      <c r="Y71" s="101"/>
      <c r="Z71" s="101"/>
      <c r="AA71" s="101"/>
      <c r="AB71" s="101"/>
    </row>
    <row r="72" spans="1:28" ht="47.25">
      <c r="A72" s="140" t="s">
        <v>304</v>
      </c>
      <c r="B72" s="141" t="str">
        <f>'Приложение 1.1'!F66</f>
        <v>Модернизация ПА-500 кВ (2 шт.)</v>
      </c>
      <c r="C72" s="298"/>
      <c r="D72" s="301"/>
      <c r="E72" s="131"/>
      <c r="F72" s="131"/>
      <c r="G72" s="131"/>
      <c r="H72" s="131"/>
      <c r="I72" s="254"/>
      <c r="J72" s="142">
        <f>'Приложение 1.1'!I66</f>
        <v>2017</v>
      </c>
      <c r="K72" s="142">
        <f>'Приложение 1.1'!J66</f>
        <v>2019</v>
      </c>
      <c r="L72" s="143" t="s">
        <v>248</v>
      </c>
      <c r="M72" s="143" t="s">
        <v>232</v>
      </c>
      <c r="N72" s="143" t="s">
        <v>232</v>
      </c>
      <c r="O72" s="143" t="s">
        <v>232</v>
      </c>
      <c r="P72" s="144"/>
      <c r="Q72" s="144"/>
      <c r="R72" s="145">
        <f>'Приложение 1.1'!X66</f>
        <v>4.5</v>
      </c>
      <c r="S72" s="122" t="s">
        <v>39</v>
      </c>
      <c r="T72" s="145">
        <f t="shared" si="2"/>
        <v>4.5</v>
      </c>
      <c r="U72" s="146" t="str">
        <f t="shared" si="3"/>
        <v>-</v>
      </c>
      <c r="V72" s="100" t="s">
        <v>249</v>
      </c>
      <c r="W72" s="100" t="s">
        <v>233</v>
      </c>
      <c r="X72" s="100" t="s">
        <v>234</v>
      </c>
      <c r="Y72" s="101"/>
      <c r="Z72" s="101"/>
      <c r="AA72" s="101"/>
      <c r="AB72" s="101"/>
    </row>
    <row r="73" spans="1:28" ht="47.25">
      <c r="A73" s="140" t="s">
        <v>305</v>
      </c>
      <c r="B73" s="141" t="str">
        <f>'Приложение 1.1'!F67</f>
        <v>Модернизация ПА-220 кВ (2 шт.)</v>
      </c>
      <c r="C73" s="298"/>
      <c r="D73" s="301"/>
      <c r="E73" s="131"/>
      <c r="F73" s="131"/>
      <c r="G73" s="131"/>
      <c r="H73" s="131"/>
      <c r="I73" s="254"/>
      <c r="J73" s="142">
        <f>'Приложение 1.1'!I67</f>
        <v>2016</v>
      </c>
      <c r="K73" s="142">
        <f>'Приложение 1.1'!J67</f>
        <v>2016</v>
      </c>
      <c r="L73" s="143" t="s">
        <v>248</v>
      </c>
      <c r="M73" s="143" t="s">
        <v>232</v>
      </c>
      <c r="N73" s="143" t="s">
        <v>232</v>
      </c>
      <c r="O73" s="143" t="s">
        <v>232</v>
      </c>
      <c r="P73" s="144"/>
      <c r="Q73" s="144"/>
      <c r="R73" s="145">
        <f>'Приложение 1.1'!X67</f>
        <v>1.2</v>
      </c>
      <c r="S73" s="122" t="s">
        <v>39</v>
      </c>
      <c r="T73" s="145">
        <f t="shared" si="2"/>
        <v>1.2</v>
      </c>
      <c r="U73" s="146" t="str">
        <f t="shared" si="3"/>
        <v>-</v>
      </c>
      <c r="V73" s="100" t="s">
        <v>249</v>
      </c>
      <c r="W73" s="100" t="s">
        <v>233</v>
      </c>
      <c r="X73" s="100" t="s">
        <v>234</v>
      </c>
      <c r="Y73" s="101"/>
      <c r="Z73" s="101"/>
      <c r="AA73" s="101"/>
      <c r="AB73" s="101"/>
    </row>
    <row r="74" spans="1:28" ht="47.25">
      <c r="A74" s="140" t="s">
        <v>306</v>
      </c>
      <c r="B74" s="141" t="str">
        <f>'Приложение 1.1'!F68</f>
        <v>Замена РЗА ВЛ-220 кВ (1 ВЛ)</v>
      </c>
      <c r="C74" s="298"/>
      <c r="D74" s="301"/>
      <c r="E74" s="131"/>
      <c r="F74" s="131"/>
      <c r="G74" s="131"/>
      <c r="H74" s="131"/>
      <c r="I74" s="254"/>
      <c r="J74" s="142">
        <f>'Приложение 1.1'!I68</f>
        <v>2017</v>
      </c>
      <c r="K74" s="142">
        <f>'Приложение 1.1'!J68</f>
        <v>2018</v>
      </c>
      <c r="L74" s="143" t="s">
        <v>248</v>
      </c>
      <c r="M74" s="143" t="s">
        <v>232</v>
      </c>
      <c r="N74" s="143" t="s">
        <v>232</v>
      </c>
      <c r="O74" s="143" t="s">
        <v>232</v>
      </c>
      <c r="P74" s="144"/>
      <c r="Q74" s="144"/>
      <c r="R74" s="145">
        <f>'Приложение 1.1'!X68</f>
        <v>5.3999999999999995</v>
      </c>
      <c r="S74" s="122" t="s">
        <v>39</v>
      </c>
      <c r="T74" s="145">
        <f t="shared" si="2"/>
        <v>5.3999999999999995</v>
      </c>
      <c r="U74" s="146" t="str">
        <f t="shared" si="3"/>
        <v>-</v>
      </c>
      <c r="V74" s="100" t="s">
        <v>249</v>
      </c>
      <c r="W74" s="100" t="s">
        <v>233</v>
      </c>
      <c r="X74" s="100" t="s">
        <v>234</v>
      </c>
      <c r="Y74" s="101"/>
      <c r="Z74" s="101"/>
      <c r="AA74" s="101"/>
      <c r="AB74" s="101"/>
    </row>
    <row r="75" spans="1:28" ht="47.25">
      <c r="A75" s="140" t="s">
        <v>307</v>
      </c>
      <c r="B75" s="141" t="str">
        <f>'Приложение 1.1'!F69</f>
        <v>Замена РЗА ВЛ-110 кВ (2 ВЛ тупик)</v>
      </c>
      <c r="C75" s="298"/>
      <c r="D75" s="301"/>
      <c r="E75" s="131"/>
      <c r="F75" s="131"/>
      <c r="G75" s="131"/>
      <c r="H75" s="131"/>
      <c r="I75" s="254"/>
      <c r="J75" s="142">
        <f>'Приложение 1.1'!I69</f>
        <v>2019</v>
      </c>
      <c r="K75" s="142">
        <f>'Приложение 1.1'!J69</f>
        <v>2019</v>
      </c>
      <c r="L75" s="143" t="s">
        <v>248</v>
      </c>
      <c r="M75" s="143" t="s">
        <v>232</v>
      </c>
      <c r="N75" s="143" t="s">
        <v>232</v>
      </c>
      <c r="O75" s="143" t="s">
        <v>232</v>
      </c>
      <c r="P75" s="144"/>
      <c r="Q75" s="144"/>
      <c r="R75" s="145">
        <f>'Приложение 1.1'!X69</f>
        <v>1.2</v>
      </c>
      <c r="S75" s="122" t="s">
        <v>39</v>
      </c>
      <c r="T75" s="145">
        <f t="shared" si="2"/>
        <v>1.2</v>
      </c>
      <c r="U75" s="146" t="str">
        <f t="shared" si="3"/>
        <v>-</v>
      </c>
      <c r="V75" s="100" t="s">
        <v>249</v>
      </c>
      <c r="W75" s="100" t="s">
        <v>233</v>
      </c>
      <c r="X75" s="100" t="s">
        <v>234</v>
      </c>
      <c r="Y75" s="101"/>
      <c r="Z75" s="101"/>
      <c r="AA75" s="101"/>
      <c r="AB75" s="101"/>
    </row>
    <row r="76" spans="1:28" ht="47.25">
      <c r="A76" s="140" t="s">
        <v>308</v>
      </c>
      <c r="B76" s="141" t="str">
        <f>'Приложение 1.1'!F70</f>
        <v>Реконструкция ДЗШ-500 (4 к-та)</v>
      </c>
      <c r="C76" s="299"/>
      <c r="D76" s="302"/>
      <c r="E76" s="131"/>
      <c r="F76" s="131"/>
      <c r="G76" s="131"/>
      <c r="H76" s="131"/>
      <c r="I76" s="254"/>
      <c r="J76" s="142">
        <f>'Приложение 1.1'!I70</f>
        <v>2017</v>
      </c>
      <c r="K76" s="142">
        <f>'Приложение 1.1'!J70</f>
        <v>2017</v>
      </c>
      <c r="L76" s="143" t="s">
        <v>248</v>
      </c>
      <c r="M76" s="143" t="s">
        <v>232</v>
      </c>
      <c r="N76" s="143" t="s">
        <v>232</v>
      </c>
      <c r="O76" s="143" t="s">
        <v>232</v>
      </c>
      <c r="P76" s="144"/>
      <c r="Q76" s="144"/>
      <c r="R76" s="145">
        <f>'Приложение 1.1'!X70</f>
        <v>10</v>
      </c>
      <c r="S76" s="122" t="s">
        <v>39</v>
      </c>
      <c r="T76" s="145">
        <f t="shared" si="2"/>
        <v>10</v>
      </c>
      <c r="U76" s="146" t="str">
        <f t="shared" si="3"/>
        <v>-</v>
      </c>
      <c r="V76" s="100" t="s">
        <v>249</v>
      </c>
      <c r="W76" s="100" t="s">
        <v>233</v>
      </c>
      <c r="X76" s="100" t="s">
        <v>234</v>
      </c>
      <c r="Y76" s="101"/>
      <c r="Z76" s="101"/>
      <c r="AA76" s="101"/>
      <c r="AB76" s="101"/>
    </row>
    <row r="77" spans="1:28" s="12" customFormat="1" ht="20.25">
      <c r="A77" s="134" t="s">
        <v>42</v>
      </c>
      <c r="B77" s="135" t="str">
        <f>'Приложение 1.1'!F71</f>
        <v>ПС Уфимская-500</v>
      </c>
      <c r="C77" s="136"/>
      <c r="D77" s="248"/>
      <c r="E77" s="132"/>
      <c r="F77" s="132"/>
      <c r="G77" s="132"/>
      <c r="H77" s="132">
        <v>501</v>
      </c>
      <c r="I77" s="253" t="s">
        <v>39</v>
      </c>
      <c r="J77" s="137"/>
      <c r="K77" s="137"/>
      <c r="L77" s="132"/>
      <c r="M77" s="132"/>
      <c r="N77" s="132"/>
      <c r="O77" s="132"/>
      <c r="P77" s="132"/>
      <c r="Q77" s="132"/>
      <c r="R77" s="138"/>
      <c r="S77" s="117"/>
      <c r="T77" s="138"/>
      <c r="U77" s="139"/>
      <c r="V77" s="97"/>
      <c r="W77" s="97"/>
      <c r="X77" s="97"/>
      <c r="Y77" s="102"/>
      <c r="Z77" s="102"/>
      <c r="AA77" s="102"/>
      <c r="AB77" s="102"/>
    </row>
    <row r="78" spans="1:28" ht="47.25">
      <c r="A78" s="140" t="s">
        <v>309</v>
      </c>
      <c r="B78" s="141" t="str">
        <f>'Приложение 1.1'!F72</f>
        <v>ПИР реконструкции защит ВЛ 500 Буйская</v>
      </c>
      <c r="C78" s="303" t="s">
        <v>228</v>
      </c>
      <c r="D78" s="300" t="s">
        <v>238</v>
      </c>
      <c r="E78" s="131"/>
      <c r="F78" s="131"/>
      <c r="G78" s="131"/>
      <c r="H78" s="131"/>
      <c r="I78" s="254"/>
      <c r="J78" s="142">
        <f>'Приложение 1.1'!I72</f>
        <v>2019</v>
      </c>
      <c r="K78" s="142">
        <f>'Приложение 1.1'!J72</f>
        <v>2019</v>
      </c>
      <c r="L78" s="143" t="s">
        <v>248</v>
      </c>
      <c r="M78" s="143" t="s">
        <v>232</v>
      </c>
      <c r="N78" s="143" t="s">
        <v>232</v>
      </c>
      <c r="O78" s="143" t="s">
        <v>232</v>
      </c>
      <c r="P78" s="144"/>
      <c r="Q78" s="144"/>
      <c r="R78" s="145">
        <f>'Приложение 1.1'!X72</f>
        <v>0.6</v>
      </c>
      <c r="S78" s="122" t="s">
        <v>39</v>
      </c>
      <c r="T78" s="145">
        <f t="shared" si="2"/>
        <v>0.6</v>
      </c>
      <c r="U78" s="146" t="str">
        <f t="shared" si="3"/>
        <v>-</v>
      </c>
      <c r="V78" s="100" t="s">
        <v>249</v>
      </c>
      <c r="W78" s="100" t="s">
        <v>233</v>
      </c>
      <c r="X78" s="100" t="s">
        <v>234</v>
      </c>
      <c r="Y78" s="101"/>
      <c r="Z78" s="101"/>
      <c r="AA78" s="101"/>
      <c r="AB78" s="101"/>
    </row>
    <row r="79" spans="1:28" ht="47.25">
      <c r="A79" s="140" t="s">
        <v>310</v>
      </c>
      <c r="B79" s="141" t="str">
        <f>'Приложение 1.1'!F73</f>
        <v>Реконструкция АОПО АТ-2</v>
      </c>
      <c r="C79" s="303"/>
      <c r="D79" s="301"/>
      <c r="E79" s="131"/>
      <c r="F79" s="131"/>
      <c r="G79" s="131"/>
      <c r="H79" s="131"/>
      <c r="I79" s="254"/>
      <c r="J79" s="142">
        <f>'Приложение 1.1'!I73</f>
        <v>2016</v>
      </c>
      <c r="K79" s="142">
        <f>'Приложение 1.1'!J73</f>
        <v>2016</v>
      </c>
      <c r="L79" s="143" t="s">
        <v>248</v>
      </c>
      <c r="M79" s="143" t="s">
        <v>232</v>
      </c>
      <c r="N79" s="143" t="s">
        <v>232</v>
      </c>
      <c r="O79" s="143" t="s">
        <v>232</v>
      </c>
      <c r="P79" s="144"/>
      <c r="Q79" s="144"/>
      <c r="R79" s="145">
        <f>'Приложение 1.1'!X73</f>
        <v>2.4</v>
      </c>
      <c r="S79" s="122" t="s">
        <v>39</v>
      </c>
      <c r="T79" s="145">
        <f t="shared" si="2"/>
        <v>2.4</v>
      </c>
      <c r="U79" s="146" t="str">
        <f t="shared" si="3"/>
        <v>-</v>
      </c>
      <c r="V79" s="100" t="s">
        <v>249</v>
      </c>
      <c r="W79" s="100" t="s">
        <v>233</v>
      </c>
      <c r="X79" s="100" t="s">
        <v>234</v>
      </c>
      <c r="Y79" s="101"/>
      <c r="Z79" s="101"/>
      <c r="AA79" s="101"/>
      <c r="AB79" s="101"/>
    </row>
    <row r="80" spans="1:28" ht="47.25">
      <c r="A80" s="140" t="s">
        <v>311</v>
      </c>
      <c r="B80" s="141" t="str">
        <f>'Приложение 1.1'!F74</f>
        <v>ПИР и реконструкции защит ВЛ 500 Кропачево</v>
      </c>
      <c r="C80" s="303"/>
      <c r="D80" s="302"/>
      <c r="E80" s="131"/>
      <c r="F80" s="131"/>
      <c r="G80" s="131"/>
      <c r="H80" s="131"/>
      <c r="I80" s="254"/>
      <c r="J80" s="142">
        <f>'Приложение 1.1'!I74</f>
        <v>2019</v>
      </c>
      <c r="K80" s="142">
        <f>'Приложение 1.1'!J74</f>
        <v>2019</v>
      </c>
      <c r="L80" s="143" t="s">
        <v>248</v>
      </c>
      <c r="M80" s="143" t="s">
        <v>232</v>
      </c>
      <c r="N80" s="143" t="s">
        <v>232</v>
      </c>
      <c r="O80" s="143" t="s">
        <v>232</v>
      </c>
      <c r="P80" s="144"/>
      <c r="Q80" s="144"/>
      <c r="R80" s="145">
        <f>'Приложение 1.1'!X74</f>
        <v>0.6</v>
      </c>
      <c r="S80" s="122" t="s">
        <v>39</v>
      </c>
      <c r="T80" s="145">
        <f t="shared" si="2"/>
        <v>0.6</v>
      </c>
      <c r="U80" s="146" t="str">
        <f t="shared" si="3"/>
        <v>-</v>
      </c>
      <c r="V80" s="100" t="s">
        <v>249</v>
      </c>
      <c r="W80" s="100" t="s">
        <v>233</v>
      </c>
      <c r="X80" s="100" t="s">
        <v>234</v>
      </c>
      <c r="Y80" s="101"/>
      <c r="Z80" s="101"/>
      <c r="AA80" s="101"/>
      <c r="AB80" s="101"/>
    </row>
    <row r="81" spans="1:28" s="12" customFormat="1" ht="20.25">
      <c r="A81" s="134" t="s">
        <v>50</v>
      </c>
      <c r="B81" s="135" t="str">
        <f>'Приложение 1.1'!F75</f>
        <v>ПС НПЗ</v>
      </c>
      <c r="C81" s="136"/>
      <c r="D81" s="248"/>
      <c r="E81" s="132"/>
      <c r="F81" s="132"/>
      <c r="G81" s="132"/>
      <c r="H81" s="132">
        <v>250</v>
      </c>
      <c r="I81" s="253" t="s">
        <v>39</v>
      </c>
      <c r="J81" s="137"/>
      <c r="K81" s="137"/>
      <c r="L81" s="132"/>
      <c r="M81" s="132"/>
      <c r="N81" s="132"/>
      <c r="O81" s="132"/>
      <c r="P81" s="132"/>
      <c r="Q81" s="132"/>
      <c r="R81" s="138"/>
      <c r="S81" s="117"/>
      <c r="T81" s="138"/>
      <c r="U81" s="139"/>
      <c r="V81" s="97"/>
      <c r="W81" s="97"/>
      <c r="X81" s="97"/>
      <c r="Y81" s="102"/>
      <c r="Z81" s="102"/>
      <c r="AA81" s="102"/>
      <c r="AB81" s="102"/>
    </row>
    <row r="82" spans="1:28" ht="47.25">
      <c r="A82" s="140" t="s">
        <v>312</v>
      </c>
      <c r="B82" s="141" t="str">
        <f>'Приложение 1.1'!F76</f>
        <v>Реконструкция защит АТ-2</v>
      </c>
      <c r="C82" s="297" t="s">
        <v>228</v>
      </c>
      <c r="D82" s="300" t="s">
        <v>240</v>
      </c>
      <c r="E82" s="131"/>
      <c r="F82" s="131"/>
      <c r="G82" s="131"/>
      <c r="H82" s="131"/>
      <c r="I82" s="254"/>
      <c r="J82" s="142">
        <f>'Приложение 1.1'!I76</f>
        <v>2016</v>
      </c>
      <c r="K82" s="142">
        <f>'Приложение 1.1'!J76</f>
        <v>2016</v>
      </c>
      <c r="L82" s="143" t="s">
        <v>248</v>
      </c>
      <c r="M82" s="143" t="s">
        <v>232</v>
      </c>
      <c r="N82" s="143" t="s">
        <v>232</v>
      </c>
      <c r="O82" s="143" t="s">
        <v>232</v>
      </c>
      <c r="P82" s="144"/>
      <c r="Q82" s="144"/>
      <c r="R82" s="145">
        <f>'Приложение 1.1'!X76</f>
        <v>11.6</v>
      </c>
      <c r="S82" s="122" t="s">
        <v>39</v>
      </c>
      <c r="T82" s="145">
        <f t="shared" si="2"/>
        <v>11.6</v>
      </c>
      <c r="U82" s="146" t="str">
        <f t="shared" si="3"/>
        <v>-</v>
      </c>
      <c r="V82" s="100" t="s">
        <v>249</v>
      </c>
      <c r="W82" s="100" t="s">
        <v>233</v>
      </c>
      <c r="X82" s="100" t="s">
        <v>234</v>
      </c>
      <c r="Y82" s="101"/>
      <c r="Z82" s="101"/>
      <c r="AA82" s="101"/>
      <c r="AB82" s="101"/>
    </row>
    <row r="83" spans="1:28" ht="47.25">
      <c r="A83" s="140" t="s">
        <v>313</v>
      </c>
      <c r="B83" s="141" t="str">
        <f>'Приложение 1.1'!F77</f>
        <v>Реконструкция защит ВЛ-220 кВ ТЭЦ-2</v>
      </c>
      <c r="C83" s="298"/>
      <c r="D83" s="301"/>
      <c r="E83" s="131"/>
      <c r="F83" s="131"/>
      <c r="G83" s="131"/>
      <c r="H83" s="131"/>
      <c r="I83" s="254"/>
      <c r="J83" s="142">
        <f>'Приложение 1.1'!I77</f>
        <v>2016</v>
      </c>
      <c r="K83" s="142">
        <f>'Приложение 1.1'!J77</f>
        <v>2017</v>
      </c>
      <c r="L83" s="143" t="s">
        <v>248</v>
      </c>
      <c r="M83" s="143" t="s">
        <v>232</v>
      </c>
      <c r="N83" s="143" t="s">
        <v>232</v>
      </c>
      <c r="O83" s="143" t="s">
        <v>232</v>
      </c>
      <c r="P83" s="144"/>
      <c r="Q83" s="144"/>
      <c r="R83" s="145">
        <f>'Приложение 1.1'!X77</f>
        <v>6.3999999999999995</v>
      </c>
      <c r="S83" s="122" t="s">
        <v>39</v>
      </c>
      <c r="T83" s="145">
        <f t="shared" si="2"/>
        <v>6.3999999999999995</v>
      </c>
      <c r="U83" s="146" t="str">
        <f t="shared" si="3"/>
        <v>-</v>
      </c>
      <c r="V83" s="100" t="s">
        <v>249</v>
      </c>
      <c r="W83" s="100" t="s">
        <v>233</v>
      </c>
      <c r="X83" s="100" t="s">
        <v>234</v>
      </c>
      <c r="Y83" s="101"/>
      <c r="Z83" s="101"/>
      <c r="AA83" s="101"/>
      <c r="AB83" s="101"/>
    </row>
    <row r="84" spans="1:28" ht="47.25">
      <c r="A84" s="140" t="s">
        <v>314</v>
      </c>
      <c r="B84" s="141" t="str">
        <f>'Приложение 1.1'!F78</f>
        <v>Реконструкция защит ВЛ-110 кВ транзитной линии (2 шт.)</v>
      </c>
      <c r="C84" s="298"/>
      <c r="D84" s="301"/>
      <c r="E84" s="131"/>
      <c r="F84" s="131"/>
      <c r="G84" s="131"/>
      <c r="H84" s="131"/>
      <c r="I84" s="254"/>
      <c r="J84" s="142">
        <f>'Приложение 1.1'!I78</f>
        <v>2019</v>
      </c>
      <c r="K84" s="142">
        <f>'Приложение 1.1'!J78</f>
        <v>2019</v>
      </c>
      <c r="L84" s="143" t="s">
        <v>248</v>
      </c>
      <c r="M84" s="143" t="s">
        <v>232</v>
      </c>
      <c r="N84" s="143" t="s">
        <v>232</v>
      </c>
      <c r="O84" s="143" t="s">
        <v>232</v>
      </c>
      <c r="P84" s="144"/>
      <c r="Q84" s="144"/>
      <c r="R84" s="145">
        <f>'Приложение 1.1'!X78</f>
        <v>1.6</v>
      </c>
      <c r="S84" s="122" t="s">
        <v>39</v>
      </c>
      <c r="T84" s="145">
        <f t="shared" si="2"/>
        <v>1.6</v>
      </c>
      <c r="U84" s="146" t="str">
        <f t="shared" si="3"/>
        <v>-</v>
      </c>
      <c r="V84" s="100" t="s">
        <v>249</v>
      </c>
      <c r="W84" s="100" t="s">
        <v>233</v>
      </c>
      <c r="X84" s="100" t="s">
        <v>234</v>
      </c>
      <c r="Y84" s="101"/>
      <c r="Z84" s="101"/>
      <c r="AA84" s="101"/>
      <c r="AB84" s="101"/>
    </row>
    <row r="85" spans="1:28" ht="47.25">
      <c r="A85" s="140" t="s">
        <v>315</v>
      </c>
      <c r="B85" s="141" t="str">
        <f>'Приложение 1.1'!F79</f>
        <v>Реконструкция защит ВЛ-110 кВ (8 шт.)</v>
      </c>
      <c r="C85" s="298"/>
      <c r="D85" s="301"/>
      <c r="E85" s="131"/>
      <c r="F85" s="131"/>
      <c r="G85" s="131"/>
      <c r="H85" s="131"/>
      <c r="I85" s="254"/>
      <c r="J85" s="142">
        <f>'Приложение 1.1'!I79</f>
        <v>2019</v>
      </c>
      <c r="K85" s="142">
        <f>'Приложение 1.1'!J79</f>
        <v>2019</v>
      </c>
      <c r="L85" s="143" t="s">
        <v>248</v>
      </c>
      <c r="M85" s="143" t="s">
        <v>232</v>
      </c>
      <c r="N85" s="143" t="s">
        <v>232</v>
      </c>
      <c r="O85" s="143" t="s">
        <v>232</v>
      </c>
      <c r="P85" s="144"/>
      <c r="Q85" s="144"/>
      <c r="R85" s="145">
        <f>'Приложение 1.1'!X79</f>
        <v>5.6</v>
      </c>
      <c r="S85" s="122" t="s">
        <v>39</v>
      </c>
      <c r="T85" s="145">
        <f t="shared" si="2"/>
        <v>5.6</v>
      </c>
      <c r="U85" s="146" t="str">
        <f t="shared" si="3"/>
        <v>-</v>
      </c>
      <c r="V85" s="100" t="s">
        <v>249</v>
      </c>
      <c r="W85" s="100" t="s">
        <v>233</v>
      </c>
      <c r="X85" s="100" t="s">
        <v>234</v>
      </c>
      <c r="Y85" s="101"/>
      <c r="Z85" s="101"/>
      <c r="AA85" s="101"/>
      <c r="AB85" s="101"/>
    </row>
    <row r="86" spans="1:28" ht="47.25">
      <c r="A86" s="140" t="s">
        <v>316</v>
      </c>
      <c r="B86" s="141" t="str">
        <f>'Приложение 1.1'!F80</f>
        <v>Реконструкция защит ШСВ-110 кВ, СВ-110кВ</v>
      </c>
      <c r="C86" s="299"/>
      <c r="D86" s="302"/>
      <c r="E86" s="131"/>
      <c r="F86" s="131"/>
      <c r="G86" s="131"/>
      <c r="H86" s="131"/>
      <c r="I86" s="254"/>
      <c r="J86" s="142">
        <f>'Приложение 1.1'!I80</f>
        <v>2016</v>
      </c>
      <c r="K86" s="142">
        <f>'Приложение 1.1'!J80</f>
        <v>2016</v>
      </c>
      <c r="L86" s="143" t="s">
        <v>248</v>
      </c>
      <c r="M86" s="143" t="s">
        <v>232</v>
      </c>
      <c r="N86" s="143" t="s">
        <v>232</v>
      </c>
      <c r="O86" s="143" t="s">
        <v>232</v>
      </c>
      <c r="P86" s="144"/>
      <c r="Q86" s="144"/>
      <c r="R86" s="145">
        <f>'Приложение 1.1'!X80</f>
        <v>3.3</v>
      </c>
      <c r="S86" s="122" t="s">
        <v>39</v>
      </c>
      <c r="T86" s="145">
        <f t="shared" si="2"/>
        <v>3.3</v>
      </c>
      <c r="U86" s="146" t="str">
        <f t="shared" si="3"/>
        <v>-</v>
      </c>
      <c r="V86" s="100" t="s">
        <v>249</v>
      </c>
      <c r="W86" s="100" t="s">
        <v>233</v>
      </c>
      <c r="X86" s="100" t="s">
        <v>234</v>
      </c>
      <c r="Y86" s="101"/>
      <c r="Z86" s="101"/>
      <c r="AA86" s="101"/>
      <c r="AB86" s="101"/>
    </row>
    <row r="87" spans="1:28" s="12" customFormat="1" ht="20.25">
      <c r="A87" s="134" t="s">
        <v>56</v>
      </c>
      <c r="B87" s="135" t="str">
        <f>'Приложение 1.1'!F81</f>
        <v>ПС Уфа-Южная</v>
      </c>
      <c r="C87" s="136"/>
      <c r="D87" s="248"/>
      <c r="E87" s="132"/>
      <c r="F87" s="132"/>
      <c r="G87" s="132"/>
      <c r="H87" s="132">
        <v>500</v>
      </c>
      <c r="I87" s="253" t="s">
        <v>39</v>
      </c>
      <c r="J87" s="137"/>
      <c r="K87" s="137"/>
      <c r="L87" s="132"/>
      <c r="M87" s="132"/>
      <c r="N87" s="132"/>
      <c r="O87" s="132"/>
      <c r="P87" s="132"/>
      <c r="Q87" s="132"/>
      <c r="R87" s="138"/>
      <c r="S87" s="117"/>
      <c r="T87" s="138"/>
      <c r="U87" s="139"/>
      <c r="V87" s="97"/>
      <c r="W87" s="97"/>
      <c r="X87" s="97"/>
      <c r="Y87" s="102"/>
      <c r="Z87" s="102"/>
      <c r="AA87" s="102"/>
      <c r="AB87" s="102"/>
    </row>
    <row r="88" spans="1:28" ht="47.25">
      <c r="A88" s="140" t="s">
        <v>317</v>
      </c>
      <c r="B88" s="141" t="str">
        <f>'Приложение 1.1'!F82</f>
        <v>ПИР реконструкции защит АТ-1</v>
      </c>
      <c r="C88" s="297" t="s">
        <v>228</v>
      </c>
      <c r="D88" s="300" t="s">
        <v>240</v>
      </c>
      <c r="E88" s="131"/>
      <c r="F88" s="131"/>
      <c r="G88" s="131"/>
      <c r="H88" s="131"/>
      <c r="I88" s="254"/>
      <c r="J88" s="142">
        <f>'Приложение 1.1'!I82</f>
        <v>2019</v>
      </c>
      <c r="K88" s="142">
        <f>'Приложение 1.1'!J82</f>
        <v>2019</v>
      </c>
      <c r="L88" s="143" t="s">
        <v>248</v>
      </c>
      <c r="M88" s="143" t="s">
        <v>232</v>
      </c>
      <c r="N88" s="143" t="s">
        <v>232</v>
      </c>
      <c r="O88" s="143" t="s">
        <v>232</v>
      </c>
      <c r="P88" s="144"/>
      <c r="Q88" s="144"/>
      <c r="R88" s="145">
        <f>'Приложение 1.1'!X82</f>
        <v>1.8</v>
      </c>
      <c r="S88" s="122" t="s">
        <v>39</v>
      </c>
      <c r="T88" s="145">
        <f t="shared" si="2"/>
        <v>1.8</v>
      </c>
      <c r="U88" s="146" t="str">
        <f t="shared" si="3"/>
        <v>-</v>
      </c>
      <c r="V88" s="100" t="s">
        <v>249</v>
      </c>
      <c r="W88" s="100" t="s">
        <v>233</v>
      </c>
      <c r="X88" s="100" t="s">
        <v>234</v>
      </c>
      <c r="Y88" s="101"/>
      <c r="Z88" s="101"/>
      <c r="AA88" s="101"/>
      <c r="AB88" s="101"/>
    </row>
    <row r="89" spans="1:28" ht="47.25">
      <c r="A89" s="140" t="s">
        <v>318</v>
      </c>
      <c r="B89" s="141" t="str">
        <f>'Приложение 1.1'!F83</f>
        <v>ПИР реконструкции защит АТ-2</v>
      </c>
      <c r="C89" s="298"/>
      <c r="D89" s="301"/>
      <c r="E89" s="131"/>
      <c r="F89" s="131"/>
      <c r="G89" s="131"/>
      <c r="H89" s="131"/>
      <c r="I89" s="254"/>
      <c r="J89" s="142">
        <f>'Приложение 1.1'!I83</f>
        <v>2019</v>
      </c>
      <c r="K89" s="142">
        <f>'Приложение 1.1'!J83</f>
        <v>2019</v>
      </c>
      <c r="L89" s="143" t="s">
        <v>248</v>
      </c>
      <c r="M89" s="143" t="s">
        <v>232</v>
      </c>
      <c r="N89" s="143" t="s">
        <v>232</v>
      </c>
      <c r="O89" s="143" t="s">
        <v>232</v>
      </c>
      <c r="P89" s="144"/>
      <c r="Q89" s="144"/>
      <c r="R89" s="145">
        <f>'Приложение 1.1'!X83</f>
        <v>1.8</v>
      </c>
      <c r="S89" s="122" t="s">
        <v>39</v>
      </c>
      <c r="T89" s="145">
        <f t="shared" si="2"/>
        <v>1.8</v>
      </c>
      <c r="U89" s="146" t="str">
        <f t="shared" si="3"/>
        <v>-</v>
      </c>
      <c r="V89" s="100" t="s">
        <v>249</v>
      </c>
      <c r="W89" s="100" t="s">
        <v>233</v>
      </c>
      <c r="X89" s="100" t="s">
        <v>234</v>
      </c>
      <c r="Y89" s="101"/>
      <c r="Z89" s="101"/>
      <c r="AA89" s="101"/>
      <c r="AB89" s="101"/>
    </row>
    <row r="90" spans="1:28" ht="47.25">
      <c r="A90" s="140" t="s">
        <v>319</v>
      </c>
      <c r="B90" s="141" t="str">
        <f>'Приложение 1.1'!F84</f>
        <v>Реконструкция защит ВЛ-220 кВ (3 шт.)</v>
      </c>
      <c r="C90" s="298"/>
      <c r="D90" s="301"/>
      <c r="E90" s="131"/>
      <c r="F90" s="131"/>
      <c r="G90" s="131"/>
      <c r="H90" s="131"/>
      <c r="I90" s="254"/>
      <c r="J90" s="142">
        <f>'Приложение 1.1'!I84</f>
        <v>2017</v>
      </c>
      <c r="K90" s="142">
        <f>'Приложение 1.1'!J84</f>
        <v>2019</v>
      </c>
      <c r="L90" s="143" t="s">
        <v>248</v>
      </c>
      <c r="M90" s="143" t="s">
        <v>232</v>
      </c>
      <c r="N90" s="143" t="s">
        <v>232</v>
      </c>
      <c r="O90" s="143" t="s">
        <v>232</v>
      </c>
      <c r="P90" s="144"/>
      <c r="Q90" s="144"/>
      <c r="R90" s="145">
        <f>'Приложение 1.1'!X84</f>
        <v>6.6</v>
      </c>
      <c r="S90" s="122" t="s">
        <v>39</v>
      </c>
      <c r="T90" s="145">
        <f t="shared" si="2"/>
        <v>6.6</v>
      </c>
      <c r="U90" s="146" t="str">
        <f t="shared" si="3"/>
        <v>-</v>
      </c>
      <c r="V90" s="100" t="s">
        <v>249</v>
      </c>
      <c r="W90" s="100" t="s">
        <v>233</v>
      </c>
      <c r="X90" s="100" t="s">
        <v>234</v>
      </c>
      <c r="Y90" s="101"/>
      <c r="Z90" s="101"/>
      <c r="AA90" s="101"/>
      <c r="AB90" s="101"/>
    </row>
    <row r="91" spans="1:28" ht="47.25">
      <c r="A91" s="140" t="s">
        <v>320</v>
      </c>
      <c r="B91" s="141" t="str">
        <f>'Приложение 1.1'!F85</f>
        <v>Реконструкция защит ВЛ-110 кВ (9 шт.)</v>
      </c>
      <c r="C91" s="298"/>
      <c r="D91" s="301"/>
      <c r="E91" s="131"/>
      <c r="F91" s="131"/>
      <c r="G91" s="131"/>
      <c r="H91" s="131"/>
      <c r="I91" s="254"/>
      <c r="J91" s="142">
        <f>'Приложение 1.1'!I85</f>
        <v>2019</v>
      </c>
      <c r="K91" s="142">
        <f>'Приложение 1.1'!J85</f>
        <v>2019</v>
      </c>
      <c r="L91" s="143" t="s">
        <v>248</v>
      </c>
      <c r="M91" s="143" t="s">
        <v>232</v>
      </c>
      <c r="N91" s="143" t="s">
        <v>232</v>
      </c>
      <c r="O91" s="143" t="s">
        <v>232</v>
      </c>
      <c r="P91" s="144"/>
      <c r="Q91" s="144"/>
      <c r="R91" s="145">
        <f>'Приложение 1.1'!X85</f>
        <v>18.6</v>
      </c>
      <c r="S91" s="122" t="s">
        <v>39</v>
      </c>
      <c r="T91" s="145">
        <f t="shared" si="2"/>
        <v>18.6</v>
      </c>
      <c r="U91" s="146" t="str">
        <f t="shared" si="3"/>
        <v>-</v>
      </c>
      <c r="V91" s="100" t="s">
        <v>249</v>
      </c>
      <c r="W91" s="100" t="s">
        <v>233</v>
      </c>
      <c r="X91" s="100" t="s">
        <v>234</v>
      </c>
      <c r="Y91" s="101"/>
      <c r="Z91" s="101"/>
      <c r="AA91" s="101"/>
      <c r="AB91" s="101"/>
    </row>
    <row r="92" spans="1:28" ht="47.25">
      <c r="A92" s="140" t="s">
        <v>321</v>
      </c>
      <c r="B92" s="141" t="str">
        <f>'Приложение 1.1'!F86</f>
        <v>Реконструкция ШСВ-220 кВ (1 шт.)</v>
      </c>
      <c r="C92" s="298"/>
      <c r="D92" s="301"/>
      <c r="E92" s="131"/>
      <c r="F92" s="131"/>
      <c r="G92" s="131"/>
      <c r="H92" s="131"/>
      <c r="I92" s="254"/>
      <c r="J92" s="142">
        <f>'Приложение 1.1'!I86</f>
        <v>2019</v>
      </c>
      <c r="K92" s="142">
        <f>'Приложение 1.1'!J86</f>
        <v>2019</v>
      </c>
      <c r="L92" s="143" t="s">
        <v>248</v>
      </c>
      <c r="M92" s="143" t="s">
        <v>232</v>
      </c>
      <c r="N92" s="143" t="s">
        <v>232</v>
      </c>
      <c r="O92" s="143" t="s">
        <v>232</v>
      </c>
      <c r="P92" s="144"/>
      <c r="Q92" s="144"/>
      <c r="R92" s="145">
        <f>'Приложение 1.1'!X86</f>
        <v>0.5</v>
      </c>
      <c r="S92" s="122" t="s">
        <v>39</v>
      </c>
      <c r="T92" s="145">
        <f t="shared" si="2"/>
        <v>0.5</v>
      </c>
      <c r="U92" s="146" t="str">
        <f t="shared" si="3"/>
        <v>-</v>
      </c>
      <c r="V92" s="100" t="s">
        <v>249</v>
      </c>
      <c r="W92" s="100" t="s">
        <v>233</v>
      </c>
      <c r="X92" s="100" t="s">
        <v>234</v>
      </c>
      <c r="Y92" s="101"/>
      <c r="Z92" s="101"/>
      <c r="AA92" s="101"/>
      <c r="AB92" s="101"/>
    </row>
    <row r="93" spans="1:28" ht="47.25">
      <c r="A93" s="140" t="s">
        <v>322</v>
      </c>
      <c r="B93" s="141" t="str">
        <f>'Приложение 1.1'!F87</f>
        <v>Реконструкция ОВ-220 кВ (1 шт.)</v>
      </c>
      <c r="C93" s="298"/>
      <c r="D93" s="301"/>
      <c r="E93" s="131"/>
      <c r="F93" s="131"/>
      <c r="G93" s="131"/>
      <c r="H93" s="131"/>
      <c r="I93" s="254"/>
      <c r="J93" s="142">
        <f>'Приложение 1.1'!I87</f>
        <v>2018</v>
      </c>
      <c r="K93" s="142">
        <f>'Приложение 1.1'!J87</f>
        <v>2019</v>
      </c>
      <c r="L93" s="143" t="s">
        <v>248</v>
      </c>
      <c r="M93" s="143" t="s">
        <v>232</v>
      </c>
      <c r="N93" s="143" t="s">
        <v>232</v>
      </c>
      <c r="O93" s="143" t="s">
        <v>232</v>
      </c>
      <c r="P93" s="144"/>
      <c r="Q93" s="144"/>
      <c r="R93" s="145">
        <f>'Приложение 1.1'!X87</f>
        <v>4.4</v>
      </c>
      <c r="S93" s="122" t="s">
        <v>39</v>
      </c>
      <c r="T93" s="145">
        <f t="shared" si="2"/>
        <v>4.4</v>
      </c>
      <c r="U93" s="146" t="str">
        <f t="shared" si="3"/>
        <v>-</v>
      </c>
      <c r="V93" s="100" t="s">
        <v>249</v>
      </c>
      <c r="W93" s="100" t="s">
        <v>233</v>
      </c>
      <c r="X93" s="100" t="s">
        <v>234</v>
      </c>
      <c r="Y93" s="101"/>
      <c r="Z93" s="101"/>
      <c r="AA93" s="101"/>
      <c r="AB93" s="101"/>
    </row>
    <row r="94" spans="1:28" ht="47.25">
      <c r="A94" s="140" t="s">
        <v>323</v>
      </c>
      <c r="B94" s="141" t="str">
        <f>'Приложение 1.1'!F88</f>
        <v>Реконструкция ШСВ-110 кВ (2 шт.)</v>
      </c>
      <c r="C94" s="298"/>
      <c r="D94" s="301"/>
      <c r="E94" s="131"/>
      <c r="F94" s="131"/>
      <c r="G94" s="131"/>
      <c r="H94" s="131"/>
      <c r="I94" s="254"/>
      <c r="J94" s="142">
        <f>'Приложение 1.1'!I88</f>
        <v>2019</v>
      </c>
      <c r="K94" s="142">
        <f>'Приложение 1.1'!J88</f>
        <v>2019</v>
      </c>
      <c r="L94" s="143" t="s">
        <v>248</v>
      </c>
      <c r="M94" s="143" t="s">
        <v>232</v>
      </c>
      <c r="N94" s="143" t="s">
        <v>232</v>
      </c>
      <c r="O94" s="143" t="s">
        <v>232</v>
      </c>
      <c r="P94" s="144"/>
      <c r="Q94" s="144"/>
      <c r="R94" s="145">
        <f>'Приложение 1.1'!X88</f>
        <v>1</v>
      </c>
      <c r="S94" s="122" t="s">
        <v>39</v>
      </c>
      <c r="T94" s="145">
        <f t="shared" si="2"/>
        <v>1</v>
      </c>
      <c r="U94" s="146" t="str">
        <f t="shared" si="3"/>
        <v>-</v>
      </c>
      <c r="V94" s="100" t="s">
        <v>249</v>
      </c>
      <c r="W94" s="100" t="s">
        <v>233</v>
      </c>
      <c r="X94" s="100" t="s">
        <v>234</v>
      </c>
      <c r="Y94" s="101"/>
      <c r="Z94" s="101"/>
      <c r="AA94" s="101"/>
      <c r="AB94" s="101"/>
    </row>
    <row r="95" spans="1:28" ht="47.25">
      <c r="A95" s="140" t="s">
        <v>324</v>
      </c>
      <c r="B95" s="141" t="str">
        <f>'Приложение 1.1'!F89</f>
        <v>Реконструкция ОВ-110 кВ (1 шт.)</v>
      </c>
      <c r="C95" s="298"/>
      <c r="D95" s="301"/>
      <c r="E95" s="131"/>
      <c r="F95" s="131"/>
      <c r="G95" s="131"/>
      <c r="H95" s="131"/>
      <c r="I95" s="254"/>
      <c r="J95" s="142">
        <f>'Приложение 1.1'!I89</f>
        <v>2018</v>
      </c>
      <c r="K95" s="142">
        <f>'Приложение 1.1'!J89</f>
        <v>2019</v>
      </c>
      <c r="L95" s="143" t="s">
        <v>248</v>
      </c>
      <c r="M95" s="143" t="s">
        <v>232</v>
      </c>
      <c r="N95" s="143" t="s">
        <v>232</v>
      </c>
      <c r="O95" s="143" t="s">
        <v>232</v>
      </c>
      <c r="P95" s="144"/>
      <c r="Q95" s="144"/>
      <c r="R95" s="145">
        <f>'Приложение 1.1'!X89</f>
        <v>4.4</v>
      </c>
      <c r="S95" s="122" t="s">
        <v>39</v>
      </c>
      <c r="T95" s="145">
        <f t="shared" si="2"/>
        <v>4.4</v>
      </c>
      <c r="U95" s="146" t="str">
        <f t="shared" si="3"/>
        <v>-</v>
      </c>
      <c r="V95" s="100" t="s">
        <v>249</v>
      </c>
      <c r="W95" s="100" t="s">
        <v>233</v>
      </c>
      <c r="X95" s="100" t="s">
        <v>234</v>
      </c>
      <c r="Y95" s="101"/>
      <c r="Z95" s="101"/>
      <c r="AA95" s="101"/>
      <c r="AB95" s="101"/>
    </row>
    <row r="96" spans="1:28" ht="47.25">
      <c r="A96" s="140" t="s">
        <v>325</v>
      </c>
      <c r="B96" s="141" t="str">
        <f>'Приложение 1.1'!F90</f>
        <v>Модернизация ПА-110 кВ (1 шт.)</v>
      </c>
      <c r="C96" s="299"/>
      <c r="D96" s="302"/>
      <c r="E96" s="131"/>
      <c r="F96" s="131"/>
      <c r="G96" s="131"/>
      <c r="H96" s="131"/>
      <c r="I96" s="254"/>
      <c r="J96" s="142">
        <f>'Приложение 1.1'!I90</f>
        <v>2018</v>
      </c>
      <c r="K96" s="142">
        <f>'Приложение 1.1'!J90</f>
        <v>2019</v>
      </c>
      <c r="L96" s="143" t="s">
        <v>248</v>
      </c>
      <c r="M96" s="143" t="s">
        <v>232</v>
      </c>
      <c r="N96" s="143" t="s">
        <v>232</v>
      </c>
      <c r="O96" s="143" t="s">
        <v>232</v>
      </c>
      <c r="P96" s="144"/>
      <c r="Q96" s="144"/>
      <c r="R96" s="145">
        <f>'Приложение 1.1'!X90</f>
        <v>2.25</v>
      </c>
      <c r="S96" s="122" t="s">
        <v>39</v>
      </c>
      <c r="T96" s="145">
        <f t="shared" si="2"/>
        <v>2.25</v>
      </c>
      <c r="U96" s="146" t="str">
        <f t="shared" si="3"/>
        <v>-</v>
      </c>
      <c r="V96" s="100" t="s">
        <v>249</v>
      </c>
      <c r="W96" s="100" t="s">
        <v>233</v>
      </c>
      <c r="X96" s="100" t="s">
        <v>234</v>
      </c>
      <c r="Y96" s="101"/>
      <c r="Z96" s="101"/>
      <c r="AA96" s="101"/>
      <c r="AB96" s="101"/>
    </row>
    <row r="97" spans="1:28" s="12" customFormat="1" ht="20.25">
      <c r="A97" s="134" t="s">
        <v>57</v>
      </c>
      <c r="B97" s="135" t="str">
        <f>'Приложение 1.1'!F91</f>
        <v>ПС Благовар</v>
      </c>
      <c r="C97" s="136"/>
      <c r="D97" s="248"/>
      <c r="E97" s="132"/>
      <c r="F97" s="132"/>
      <c r="G97" s="132"/>
      <c r="H97" s="132">
        <v>125</v>
      </c>
      <c r="I97" s="253" t="s">
        <v>39</v>
      </c>
      <c r="J97" s="137"/>
      <c r="K97" s="137"/>
      <c r="L97" s="132"/>
      <c r="M97" s="132"/>
      <c r="N97" s="132"/>
      <c r="O97" s="132"/>
      <c r="P97" s="132"/>
      <c r="Q97" s="132"/>
      <c r="R97" s="138"/>
      <c r="S97" s="117"/>
      <c r="T97" s="138"/>
      <c r="U97" s="139"/>
      <c r="V97" s="97"/>
      <c r="W97" s="97"/>
      <c r="X97" s="97"/>
      <c r="Y97" s="102"/>
      <c r="Z97" s="102"/>
      <c r="AA97" s="102"/>
      <c r="AB97" s="102"/>
    </row>
    <row r="98" spans="1:28" ht="47.25">
      <c r="A98" s="140" t="s">
        <v>326</v>
      </c>
      <c r="B98" s="141" t="str">
        <f>'Приложение 1.1'!F92</f>
        <v>Реконструкция защит ВЛ-220 кВ Туймазы</v>
      </c>
      <c r="C98" s="303" t="s">
        <v>228</v>
      </c>
      <c r="D98" s="300" t="s">
        <v>241</v>
      </c>
      <c r="E98" s="131"/>
      <c r="F98" s="131"/>
      <c r="G98" s="131"/>
      <c r="H98" s="131"/>
      <c r="I98" s="254"/>
      <c r="J98" s="142">
        <f>'Приложение 1.1'!I92</f>
        <v>2017</v>
      </c>
      <c r="K98" s="142">
        <f>'Приложение 1.1'!J92</f>
        <v>2018</v>
      </c>
      <c r="L98" s="143" t="s">
        <v>248</v>
      </c>
      <c r="M98" s="143" t="s">
        <v>232</v>
      </c>
      <c r="N98" s="143" t="s">
        <v>232</v>
      </c>
      <c r="O98" s="143" t="s">
        <v>232</v>
      </c>
      <c r="P98" s="144"/>
      <c r="Q98" s="144"/>
      <c r="R98" s="145">
        <f>'Приложение 1.1'!X92</f>
        <v>5.3999999999999995</v>
      </c>
      <c r="S98" s="122" t="s">
        <v>39</v>
      </c>
      <c r="T98" s="145">
        <f t="shared" si="2"/>
        <v>5.3999999999999995</v>
      </c>
      <c r="U98" s="146" t="str">
        <f t="shared" si="3"/>
        <v>-</v>
      </c>
      <c r="V98" s="100" t="s">
        <v>249</v>
      </c>
      <c r="W98" s="100" t="s">
        <v>233</v>
      </c>
      <c r="X98" s="100" t="s">
        <v>234</v>
      </c>
      <c r="Y98" s="101"/>
      <c r="Z98" s="101"/>
      <c r="AA98" s="101"/>
      <c r="AB98" s="101"/>
    </row>
    <row r="99" spans="1:28" ht="47.25">
      <c r="A99" s="140" t="s">
        <v>327</v>
      </c>
      <c r="B99" s="141" t="str">
        <f>'Приложение 1.1'!F93</f>
        <v>Модернизация ПА-220 кВ</v>
      </c>
      <c r="C99" s="303"/>
      <c r="D99" s="301"/>
      <c r="E99" s="131"/>
      <c r="F99" s="131"/>
      <c r="G99" s="131"/>
      <c r="H99" s="131"/>
      <c r="I99" s="254"/>
      <c r="J99" s="142">
        <f>'Приложение 1.1'!I93</f>
        <v>2019</v>
      </c>
      <c r="K99" s="142">
        <f>'Приложение 1.1'!J93</f>
        <v>2019</v>
      </c>
      <c r="L99" s="143" t="s">
        <v>248</v>
      </c>
      <c r="M99" s="143" t="s">
        <v>232</v>
      </c>
      <c r="N99" s="143" t="s">
        <v>232</v>
      </c>
      <c r="O99" s="143" t="s">
        <v>232</v>
      </c>
      <c r="P99" s="144"/>
      <c r="Q99" s="144"/>
      <c r="R99" s="145">
        <f>'Приложение 1.1'!X93</f>
        <v>0.6</v>
      </c>
      <c r="S99" s="122" t="s">
        <v>39</v>
      </c>
      <c r="T99" s="145">
        <f t="shared" si="2"/>
        <v>0.6</v>
      </c>
      <c r="U99" s="146" t="str">
        <f t="shared" si="3"/>
        <v>-</v>
      </c>
      <c r="V99" s="100" t="s">
        <v>249</v>
      </c>
      <c r="W99" s="100" t="s">
        <v>233</v>
      </c>
      <c r="X99" s="100" t="s">
        <v>234</v>
      </c>
      <c r="Y99" s="101"/>
      <c r="Z99" s="101"/>
      <c r="AA99" s="101"/>
      <c r="AB99" s="101"/>
    </row>
    <row r="100" spans="1:28" ht="47.25">
      <c r="A100" s="140" t="s">
        <v>328</v>
      </c>
      <c r="B100" s="141" t="str">
        <f>'Приложение 1.1'!F94</f>
        <v>Реконструкция РАС</v>
      </c>
      <c r="C100" s="303"/>
      <c r="D100" s="302"/>
      <c r="E100" s="131"/>
      <c r="F100" s="131"/>
      <c r="G100" s="131"/>
      <c r="H100" s="131"/>
      <c r="I100" s="254"/>
      <c r="J100" s="142">
        <f>'Приложение 1.1'!I94</f>
        <v>2017</v>
      </c>
      <c r="K100" s="142">
        <f>'Приложение 1.1'!J94</f>
        <v>2018</v>
      </c>
      <c r="L100" s="143" t="s">
        <v>248</v>
      </c>
      <c r="M100" s="143" t="s">
        <v>232</v>
      </c>
      <c r="N100" s="143" t="s">
        <v>232</v>
      </c>
      <c r="O100" s="143" t="s">
        <v>232</v>
      </c>
      <c r="P100" s="144"/>
      <c r="Q100" s="144"/>
      <c r="R100" s="145">
        <f>'Приложение 1.1'!X94</f>
        <v>5.1</v>
      </c>
      <c r="S100" s="122" t="s">
        <v>39</v>
      </c>
      <c r="T100" s="145">
        <f t="shared" si="2"/>
        <v>5.1</v>
      </c>
      <c r="U100" s="146" t="str">
        <f t="shared" si="3"/>
        <v>-</v>
      </c>
      <c r="V100" s="100" t="s">
        <v>249</v>
      </c>
      <c r="W100" s="100" t="s">
        <v>233</v>
      </c>
      <c r="X100" s="100" t="s">
        <v>234</v>
      </c>
      <c r="Y100" s="101"/>
      <c r="Z100" s="101"/>
      <c r="AA100" s="101"/>
      <c r="AB100" s="101"/>
    </row>
    <row r="101" spans="1:28" s="12" customFormat="1" ht="20.25">
      <c r="A101" s="134" t="s">
        <v>63</v>
      </c>
      <c r="B101" s="135" t="str">
        <f>'Приложение 1.1'!F95</f>
        <v>ПС Аргамак</v>
      </c>
      <c r="C101" s="136"/>
      <c r="D101" s="248"/>
      <c r="E101" s="132"/>
      <c r="F101" s="132"/>
      <c r="G101" s="132"/>
      <c r="H101" s="132">
        <v>330</v>
      </c>
      <c r="I101" s="253" t="s">
        <v>39</v>
      </c>
      <c r="J101" s="137"/>
      <c r="K101" s="137"/>
      <c r="L101" s="132"/>
      <c r="M101" s="132"/>
      <c r="N101" s="132"/>
      <c r="O101" s="132"/>
      <c r="P101" s="132"/>
      <c r="Q101" s="132"/>
      <c r="R101" s="138"/>
      <c r="S101" s="117"/>
      <c r="T101" s="138"/>
      <c r="U101" s="139"/>
      <c r="V101" s="97"/>
      <c r="W101" s="97"/>
      <c r="X101" s="97"/>
      <c r="Y101" s="102"/>
      <c r="Z101" s="102"/>
      <c r="AA101" s="102"/>
      <c r="AB101" s="102"/>
    </row>
    <row r="102" spans="1:28" ht="47.25">
      <c r="A102" s="140" t="s">
        <v>329</v>
      </c>
      <c r="B102" s="141" t="str">
        <f>'Приложение 1.1'!F96</f>
        <v>ПИР реконструкции защит АТ-1</v>
      </c>
      <c r="C102" s="297" t="s">
        <v>228</v>
      </c>
      <c r="D102" s="300" t="s">
        <v>242</v>
      </c>
      <c r="E102" s="131"/>
      <c r="F102" s="131"/>
      <c r="G102" s="131"/>
      <c r="H102" s="131"/>
      <c r="I102" s="254"/>
      <c r="J102" s="142">
        <f>'Приложение 1.1'!I96</f>
        <v>2018</v>
      </c>
      <c r="K102" s="142">
        <f>'Приложение 1.1'!J96</f>
        <v>2018</v>
      </c>
      <c r="L102" s="143" t="s">
        <v>248</v>
      </c>
      <c r="M102" s="143" t="s">
        <v>232</v>
      </c>
      <c r="N102" s="143" t="s">
        <v>232</v>
      </c>
      <c r="O102" s="143" t="s">
        <v>232</v>
      </c>
      <c r="P102" s="144"/>
      <c r="Q102" s="144"/>
      <c r="R102" s="145">
        <f>'Приложение 1.1'!X96</f>
        <v>1.8</v>
      </c>
      <c r="S102" s="122" t="s">
        <v>39</v>
      </c>
      <c r="T102" s="145">
        <f t="shared" si="2"/>
        <v>1.8</v>
      </c>
      <c r="U102" s="146" t="str">
        <f t="shared" si="3"/>
        <v>-</v>
      </c>
      <c r="V102" s="100" t="s">
        <v>249</v>
      </c>
      <c r="W102" s="100" t="s">
        <v>233</v>
      </c>
      <c r="X102" s="100" t="s">
        <v>234</v>
      </c>
      <c r="Y102" s="101"/>
      <c r="Z102" s="101"/>
      <c r="AA102" s="101"/>
      <c r="AB102" s="101"/>
    </row>
    <row r="103" spans="1:28" ht="47.25">
      <c r="A103" s="140" t="s">
        <v>330</v>
      </c>
      <c r="B103" s="141" t="str">
        <f>'Приложение 1.1'!F97</f>
        <v>Реконструкция защит АТ-1</v>
      </c>
      <c r="C103" s="298"/>
      <c r="D103" s="301"/>
      <c r="E103" s="131"/>
      <c r="F103" s="131"/>
      <c r="G103" s="131"/>
      <c r="H103" s="131"/>
      <c r="I103" s="254"/>
      <c r="J103" s="142">
        <f>'Приложение 1.1'!I97</f>
        <v>2019</v>
      </c>
      <c r="K103" s="142">
        <f>'Приложение 1.1'!J97</f>
        <v>2019</v>
      </c>
      <c r="L103" s="143" t="s">
        <v>248</v>
      </c>
      <c r="M103" s="143" t="s">
        <v>232</v>
      </c>
      <c r="N103" s="143" t="s">
        <v>232</v>
      </c>
      <c r="O103" s="143" t="s">
        <v>232</v>
      </c>
      <c r="P103" s="144"/>
      <c r="Q103" s="144"/>
      <c r="R103" s="145">
        <f>'Приложение 1.1'!X97</f>
        <v>12</v>
      </c>
      <c r="S103" s="122" t="s">
        <v>39</v>
      </c>
      <c r="T103" s="145">
        <f t="shared" si="2"/>
        <v>12</v>
      </c>
      <c r="U103" s="146" t="str">
        <f t="shared" si="3"/>
        <v>-</v>
      </c>
      <c r="V103" s="100" t="s">
        <v>249</v>
      </c>
      <c r="W103" s="100" t="s">
        <v>233</v>
      </c>
      <c r="X103" s="100" t="s">
        <v>234</v>
      </c>
      <c r="Y103" s="101"/>
      <c r="Z103" s="101"/>
      <c r="AA103" s="101"/>
      <c r="AB103" s="101"/>
    </row>
    <row r="104" spans="1:28" ht="47.25">
      <c r="A104" s="140" t="s">
        <v>331</v>
      </c>
      <c r="B104" s="141" t="str">
        <f>'Приложение 1.1'!F98</f>
        <v>ПИР реконструкции защит АТ-2</v>
      </c>
      <c r="C104" s="298"/>
      <c r="D104" s="301"/>
      <c r="E104" s="131"/>
      <c r="F104" s="131"/>
      <c r="G104" s="131"/>
      <c r="H104" s="131"/>
      <c r="I104" s="254"/>
      <c r="J104" s="142">
        <f>'Приложение 1.1'!I98</f>
        <v>2019</v>
      </c>
      <c r="K104" s="142">
        <f>'Приложение 1.1'!J98</f>
        <v>2019</v>
      </c>
      <c r="L104" s="143" t="s">
        <v>248</v>
      </c>
      <c r="M104" s="143" t="s">
        <v>232</v>
      </c>
      <c r="N104" s="143" t="s">
        <v>232</v>
      </c>
      <c r="O104" s="143" t="s">
        <v>232</v>
      </c>
      <c r="P104" s="144"/>
      <c r="Q104" s="144"/>
      <c r="R104" s="145">
        <f>'Приложение 1.1'!X98</f>
        <v>1.8</v>
      </c>
      <c r="S104" s="122" t="s">
        <v>39</v>
      </c>
      <c r="T104" s="145">
        <f t="shared" si="2"/>
        <v>1.8</v>
      </c>
      <c r="U104" s="146" t="str">
        <f t="shared" si="3"/>
        <v>-</v>
      </c>
      <c r="V104" s="100" t="s">
        <v>249</v>
      </c>
      <c r="W104" s="100" t="s">
        <v>233</v>
      </c>
      <c r="X104" s="100" t="s">
        <v>234</v>
      </c>
      <c r="Y104" s="101"/>
      <c r="Z104" s="101"/>
      <c r="AA104" s="101"/>
      <c r="AB104" s="101"/>
    </row>
    <row r="105" spans="1:28" ht="47.25">
      <c r="A105" s="140" t="s">
        <v>332</v>
      </c>
      <c r="B105" s="141" t="str">
        <f>'Приложение 1.1'!F99</f>
        <v>Реконструкция защит ВЛ-220 кВ</v>
      </c>
      <c r="C105" s="298"/>
      <c r="D105" s="301"/>
      <c r="E105" s="131"/>
      <c r="F105" s="131"/>
      <c r="G105" s="131"/>
      <c r="H105" s="131"/>
      <c r="I105" s="254"/>
      <c r="J105" s="142">
        <f>'Приложение 1.1'!I99</f>
        <v>2017</v>
      </c>
      <c r="K105" s="142">
        <f>'Приложение 1.1'!J99</f>
        <v>2018</v>
      </c>
      <c r="L105" s="143" t="s">
        <v>248</v>
      </c>
      <c r="M105" s="143" t="s">
        <v>232</v>
      </c>
      <c r="N105" s="143" t="s">
        <v>232</v>
      </c>
      <c r="O105" s="143" t="s">
        <v>232</v>
      </c>
      <c r="P105" s="144"/>
      <c r="Q105" s="144"/>
      <c r="R105" s="145">
        <f>'Приложение 1.1'!X99</f>
        <v>5.3999999999999995</v>
      </c>
      <c r="S105" s="122" t="s">
        <v>39</v>
      </c>
      <c r="T105" s="145">
        <f t="shared" si="2"/>
        <v>5.3999999999999995</v>
      </c>
      <c r="U105" s="146" t="str">
        <f t="shared" si="3"/>
        <v>-</v>
      </c>
      <c r="V105" s="100" t="s">
        <v>249</v>
      </c>
      <c r="W105" s="100" t="s">
        <v>233</v>
      </c>
      <c r="X105" s="100" t="s">
        <v>234</v>
      </c>
      <c r="Y105" s="101"/>
      <c r="Z105" s="101"/>
      <c r="AA105" s="101"/>
      <c r="AB105" s="101"/>
    </row>
    <row r="106" spans="1:28" ht="47.25">
      <c r="A106" s="140" t="s">
        <v>333</v>
      </c>
      <c r="B106" s="141" t="str">
        <f>'Приложение 1.1'!F100</f>
        <v>Реконструкция защит ВЛ-110 кВ</v>
      </c>
      <c r="C106" s="298"/>
      <c r="D106" s="301"/>
      <c r="E106" s="131"/>
      <c r="F106" s="131"/>
      <c r="G106" s="131"/>
      <c r="H106" s="131"/>
      <c r="I106" s="254"/>
      <c r="J106" s="142">
        <f>'Приложение 1.1'!I100</f>
        <v>2016</v>
      </c>
      <c r="K106" s="142">
        <f>'Приложение 1.1'!J100</f>
        <v>2019</v>
      </c>
      <c r="L106" s="143" t="s">
        <v>248</v>
      </c>
      <c r="M106" s="143" t="s">
        <v>232</v>
      </c>
      <c r="N106" s="143" t="s">
        <v>232</v>
      </c>
      <c r="O106" s="143" t="s">
        <v>232</v>
      </c>
      <c r="P106" s="144"/>
      <c r="Q106" s="144"/>
      <c r="R106" s="145">
        <f>'Приложение 1.1'!X100</f>
        <v>10.8</v>
      </c>
      <c r="S106" s="122" t="s">
        <v>39</v>
      </c>
      <c r="T106" s="145">
        <f t="shared" si="2"/>
        <v>10.8</v>
      </c>
      <c r="U106" s="146" t="str">
        <f t="shared" si="3"/>
        <v>-</v>
      </c>
      <c r="V106" s="100" t="s">
        <v>249</v>
      </c>
      <c r="W106" s="100" t="s">
        <v>233</v>
      </c>
      <c r="X106" s="100" t="s">
        <v>234</v>
      </c>
      <c r="Y106" s="101"/>
      <c r="Z106" s="101"/>
      <c r="AA106" s="101"/>
      <c r="AB106" s="101"/>
    </row>
    <row r="107" spans="1:28" ht="47.25">
      <c r="A107" s="140" t="s">
        <v>334</v>
      </c>
      <c r="B107" s="141" t="str">
        <f>'Приложение 1.1'!F101</f>
        <v>Реконструкция ШСВ-110 кВ (1шт)</v>
      </c>
      <c r="C107" s="298"/>
      <c r="D107" s="301"/>
      <c r="E107" s="131"/>
      <c r="F107" s="131"/>
      <c r="G107" s="131"/>
      <c r="H107" s="131"/>
      <c r="I107" s="254"/>
      <c r="J107" s="142">
        <f>'Приложение 1.1'!I101</f>
        <v>2017</v>
      </c>
      <c r="K107" s="142">
        <f>'Приложение 1.1'!J101</f>
        <v>2018</v>
      </c>
      <c r="L107" s="143" t="s">
        <v>248</v>
      </c>
      <c r="M107" s="143" t="s">
        <v>232</v>
      </c>
      <c r="N107" s="143" t="s">
        <v>232</v>
      </c>
      <c r="O107" s="143" t="s">
        <v>232</v>
      </c>
      <c r="P107" s="144"/>
      <c r="Q107" s="144"/>
      <c r="R107" s="145">
        <f>'Приложение 1.1'!X101</f>
        <v>2.5</v>
      </c>
      <c r="S107" s="122" t="s">
        <v>39</v>
      </c>
      <c r="T107" s="145">
        <f t="shared" si="2"/>
        <v>2.5</v>
      </c>
      <c r="U107" s="146" t="str">
        <f t="shared" si="3"/>
        <v>-</v>
      </c>
      <c r="V107" s="100" t="s">
        <v>249</v>
      </c>
      <c r="W107" s="100" t="s">
        <v>233</v>
      </c>
      <c r="X107" s="100" t="s">
        <v>234</v>
      </c>
      <c r="Y107" s="101"/>
      <c r="Z107" s="101"/>
      <c r="AA107" s="101"/>
      <c r="AB107" s="101"/>
    </row>
    <row r="108" spans="1:28" ht="47.25">
      <c r="A108" s="140" t="s">
        <v>335</v>
      </c>
      <c r="B108" s="141" t="str">
        <f>'Приложение 1.1'!F102</f>
        <v>Модернизация ПА 220 кВ</v>
      </c>
      <c r="C108" s="298"/>
      <c r="D108" s="301"/>
      <c r="E108" s="131"/>
      <c r="F108" s="131"/>
      <c r="G108" s="131"/>
      <c r="H108" s="131"/>
      <c r="I108" s="254"/>
      <c r="J108" s="142">
        <f>'Приложение 1.1'!I102</f>
        <v>2016</v>
      </c>
      <c r="K108" s="142">
        <f>'Приложение 1.1'!J102</f>
        <v>2016</v>
      </c>
      <c r="L108" s="143" t="s">
        <v>248</v>
      </c>
      <c r="M108" s="143" t="s">
        <v>232</v>
      </c>
      <c r="N108" s="143" t="s">
        <v>232</v>
      </c>
      <c r="O108" s="143" t="s">
        <v>232</v>
      </c>
      <c r="P108" s="144"/>
      <c r="Q108" s="144"/>
      <c r="R108" s="145">
        <f>'Приложение 1.1'!X102</f>
        <v>1.2</v>
      </c>
      <c r="S108" s="122" t="s">
        <v>39</v>
      </c>
      <c r="T108" s="145">
        <f t="shared" si="2"/>
        <v>1.2</v>
      </c>
      <c r="U108" s="146" t="str">
        <f t="shared" si="3"/>
        <v>-</v>
      </c>
      <c r="V108" s="100" t="s">
        <v>249</v>
      </c>
      <c r="W108" s="100" t="s">
        <v>233</v>
      </c>
      <c r="X108" s="100" t="s">
        <v>234</v>
      </c>
      <c r="Y108" s="101"/>
      <c r="Z108" s="101"/>
      <c r="AA108" s="101"/>
      <c r="AB108" s="101"/>
    </row>
    <row r="109" spans="1:28" ht="47.25">
      <c r="A109" s="140" t="s">
        <v>336</v>
      </c>
      <c r="B109" s="141" t="str">
        <f>'Приложение 1.1'!F103</f>
        <v>Модернизация ПА-110 кВ</v>
      </c>
      <c r="C109" s="298"/>
      <c r="D109" s="301"/>
      <c r="E109" s="131"/>
      <c r="F109" s="131"/>
      <c r="G109" s="131"/>
      <c r="H109" s="131"/>
      <c r="I109" s="254"/>
      <c r="J109" s="142">
        <f>'Приложение 1.1'!I103</f>
        <v>2017</v>
      </c>
      <c r="K109" s="142">
        <f>'Приложение 1.1'!J103</f>
        <v>2019</v>
      </c>
      <c r="L109" s="143" t="s">
        <v>248</v>
      </c>
      <c r="M109" s="143" t="s">
        <v>232</v>
      </c>
      <c r="N109" s="143" t="s">
        <v>232</v>
      </c>
      <c r="O109" s="143" t="s">
        <v>232</v>
      </c>
      <c r="P109" s="144"/>
      <c r="Q109" s="144"/>
      <c r="R109" s="145">
        <f>'Приложение 1.1'!X103</f>
        <v>5.1</v>
      </c>
      <c r="S109" s="122" t="s">
        <v>39</v>
      </c>
      <c r="T109" s="145">
        <f t="shared" si="2"/>
        <v>5.1</v>
      </c>
      <c r="U109" s="146" t="str">
        <f t="shared" si="3"/>
        <v>-</v>
      </c>
      <c r="V109" s="100" t="s">
        <v>249</v>
      </c>
      <c r="W109" s="100" t="s">
        <v>233</v>
      </c>
      <c r="X109" s="100" t="s">
        <v>234</v>
      </c>
      <c r="Y109" s="101"/>
      <c r="Z109" s="101"/>
      <c r="AA109" s="101"/>
      <c r="AB109" s="101"/>
    </row>
    <row r="110" spans="1:28" ht="47.25">
      <c r="A110" s="140" t="s">
        <v>337</v>
      </c>
      <c r="B110" s="141" t="str">
        <f>'Приложение 1.1'!F104</f>
        <v>Реконструкция РАС</v>
      </c>
      <c r="C110" s="299"/>
      <c r="D110" s="302"/>
      <c r="E110" s="131"/>
      <c r="F110" s="131"/>
      <c r="G110" s="131"/>
      <c r="H110" s="131"/>
      <c r="I110" s="254"/>
      <c r="J110" s="142">
        <f>'Приложение 1.1'!I104</f>
        <v>2019</v>
      </c>
      <c r="K110" s="142">
        <f>'Приложение 1.1'!J104</f>
        <v>2019</v>
      </c>
      <c r="L110" s="143" t="s">
        <v>248</v>
      </c>
      <c r="M110" s="143" t="s">
        <v>232</v>
      </c>
      <c r="N110" s="143" t="s">
        <v>232</v>
      </c>
      <c r="O110" s="143" t="s">
        <v>232</v>
      </c>
      <c r="P110" s="144"/>
      <c r="Q110" s="144"/>
      <c r="R110" s="145">
        <f>'Приложение 1.1'!X104</f>
        <v>0.8</v>
      </c>
      <c r="S110" s="122" t="s">
        <v>39</v>
      </c>
      <c r="T110" s="145">
        <f t="shared" si="2"/>
        <v>0.8</v>
      </c>
      <c r="U110" s="146" t="str">
        <f t="shared" si="3"/>
        <v>-</v>
      </c>
      <c r="V110" s="100" t="s">
        <v>249</v>
      </c>
      <c r="W110" s="100" t="s">
        <v>233</v>
      </c>
      <c r="X110" s="100" t="s">
        <v>234</v>
      </c>
      <c r="Y110" s="101"/>
      <c r="Z110" s="101"/>
      <c r="AA110" s="101"/>
      <c r="AB110" s="101"/>
    </row>
    <row r="111" spans="1:28" s="12" customFormat="1" ht="20.25">
      <c r="A111" s="134" t="s">
        <v>66</v>
      </c>
      <c r="B111" s="135" t="str">
        <f>'Приложение 1.1'!F105</f>
        <v>ПС Белорецк-220</v>
      </c>
      <c r="C111" s="136"/>
      <c r="D111" s="248"/>
      <c r="E111" s="132"/>
      <c r="F111" s="132"/>
      <c r="G111" s="132"/>
      <c r="H111" s="132">
        <v>250</v>
      </c>
      <c r="I111" s="253" t="s">
        <v>39</v>
      </c>
      <c r="J111" s="137"/>
      <c r="K111" s="137"/>
      <c r="L111" s="132"/>
      <c r="M111" s="132"/>
      <c r="N111" s="132"/>
      <c r="O111" s="132"/>
      <c r="P111" s="132"/>
      <c r="Q111" s="132"/>
      <c r="R111" s="138"/>
      <c r="S111" s="117"/>
      <c r="T111" s="138"/>
      <c r="U111" s="139"/>
      <c r="V111" s="97"/>
      <c r="W111" s="97"/>
      <c r="X111" s="97"/>
      <c r="Y111" s="102"/>
      <c r="Z111" s="102"/>
      <c r="AA111" s="102"/>
      <c r="AB111" s="102"/>
    </row>
    <row r="112" spans="1:28" ht="47.25">
      <c r="A112" s="140" t="s">
        <v>338</v>
      </c>
      <c r="B112" s="141" t="str">
        <f>'Приложение 1.1'!F106</f>
        <v>ПИР реконструкции защит 1АТ</v>
      </c>
      <c r="C112" s="297" t="s">
        <v>228</v>
      </c>
      <c r="D112" s="300" t="s">
        <v>243</v>
      </c>
      <c r="E112" s="131"/>
      <c r="F112" s="131"/>
      <c r="G112" s="131"/>
      <c r="H112" s="131"/>
      <c r="I112" s="254"/>
      <c r="J112" s="142">
        <f>'Приложение 1.1'!I106</f>
        <v>2019</v>
      </c>
      <c r="K112" s="142">
        <f>'Приложение 1.1'!J106</f>
        <v>2019</v>
      </c>
      <c r="L112" s="143" t="s">
        <v>248</v>
      </c>
      <c r="M112" s="143" t="s">
        <v>232</v>
      </c>
      <c r="N112" s="143" t="s">
        <v>232</v>
      </c>
      <c r="O112" s="143" t="s">
        <v>232</v>
      </c>
      <c r="P112" s="144"/>
      <c r="Q112" s="144"/>
      <c r="R112" s="145">
        <f>'Приложение 1.1'!X106</f>
        <v>1.8</v>
      </c>
      <c r="S112" s="122" t="s">
        <v>39</v>
      </c>
      <c r="T112" s="145">
        <f t="shared" si="2"/>
        <v>1.8</v>
      </c>
      <c r="U112" s="146" t="str">
        <f t="shared" si="3"/>
        <v>-</v>
      </c>
      <c r="V112" s="100" t="s">
        <v>249</v>
      </c>
      <c r="W112" s="100" t="s">
        <v>233</v>
      </c>
      <c r="X112" s="100" t="s">
        <v>234</v>
      </c>
      <c r="Y112" s="101"/>
      <c r="Z112" s="101"/>
      <c r="AA112" s="101"/>
      <c r="AB112" s="101"/>
    </row>
    <row r="113" spans="1:28" ht="47.25">
      <c r="A113" s="140" t="s">
        <v>339</v>
      </c>
      <c r="B113" s="141" t="str">
        <f>'Приложение 1.1'!F107</f>
        <v>ПИР реконструкции защит 2АТ</v>
      </c>
      <c r="C113" s="298"/>
      <c r="D113" s="301"/>
      <c r="E113" s="131"/>
      <c r="F113" s="131"/>
      <c r="G113" s="131"/>
      <c r="H113" s="131"/>
      <c r="I113" s="254"/>
      <c r="J113" s="142">
        <f>'Приложение 1.1'!I107</f>
        <v>2019</v>
      </c>
      <c r="K113" s="142">
        <f>'Приложение 1.1'!J107</f>
        <v>2019</v>
      </c>
      <c r="L113" s="143" t="s">
        <v>248</v>
      </c>
      <c r="M113" s="143" t="s">
        <v>232</v>
      </c>
      <c r="N113" s="143" t="s">
        <v>232</v>
      </c>
      <c r="O113" s="143" t="s">
        <v>232</v>
      </c>
      <c r="P113" s="144"/>
      <c r="Q113" s="144"/>
      <c r="R113" s="145">
        <f>'Приложение 1.1'!X107</f>
        <v>1.8</v>
      </c>
      <c r="S113" s="122" t="s">
        <v>39</v>
      </c>
      <c r="T113" s="145">
        <f t="shared" si="2"/>
        <v>1.8</v>
      </c>
      <c r="U113" s="146" t="str">
        <f t="shared" si="3"/>
        <v>-</v>
      </c>
      <c r="V113" s="100" t="s">
        <v>249</v>
      </c>
      <c r="W113" s="100" t="s">
        <v>233</v>
      </c>
      <c r="X113" s="100" t="s">
        <v>234</v>
      </c>
      <c r="Y113" s="101"/>
      <c r="Z113" s="101"/>
      <c r="AA113" s="101"/>
      <c r="AB113" s="101"/>
    </row>
    <row r="114" spans="1:28" ht="47.25">
      <c r="A114" s="140" t="s">
        <v>340</v>
      </c>
      <c r="B114" s="141" t="str">
        <f>'Приложение 1.1'!F108</f>
        <v>Реконструкция основных и резервных защит ВЛ-220 кВ (2 шт.)</v>
      </c>
      <c r="C114" s="298"/>
      <c r="D114" s="301"/>
      <c r="E114" s="131"/>
      <c r="F114" s="131"/>
      <c r="G114" s="131"/>
      <c r="H114" s="131"/>
      <c r="I114" s="254"/>
      <c r="J114" s="142">
        <f>'Приложение 1.1'!I108</f>
        <v>2019</v>
      </c>
      <c r="K114" s="142">
        <f>'Приложение 1.1'!J108</f>
        <v>2019</v>
      </c>
      <c r="L114" s="143" t="s">
        <v>248</v>
      </c>
      <c r="M114" s="143" t="s">
        <v>232</v>
      </c>
      <c r="N114" s="143" t="s">
        <v>232</v>
      </c>
      <c r="O114" s="143" t="s">
        <v>232</v>
      </c>
      <c r="P114" s="144"/>
      <c r="Q114" s="144"/>
      <c r="R114" s="145">
        <f>'Приложение 1.1'!X108</f>
        <v>1.6</v>
      </c>
      <c r="S114" s="122" t="s">
        <v>39</v>
      </c>
      <c r="T114" s="145">
        <f t="shared" si="2"/>
        <v>1.6</v>
      </c>
      <c r="U114" s="146" t="str">
        <f t="shared" si="3"/>
        <v>-</v>
      </c>
      <c r="V114" s="100" t="s">
        <v>249</v>
      </c>
      <c r="W114" s="100" t="s">
        <v>233</v>
      </c>
      <c r="X114" s="100" t="s">
        <v>234</v>
      </c>
      <c r="Y114" s="101"/>
      <c r="Z114" s="101"/>
      <c r="AA114" s="101"/>
      <c r="AB114" s="101"/>
    </row>
    <row r="115" spans="1:28" ht="47.25">
      <c r="A115" s="140" t="s">
        <v>341</v>
      </c>
      <c r="B115" s="141" t="str">
        <f>'Приложение 1.1'!F109</f>
        <v>Реконструкция основных и резервных защит ВЛ-110 кВ (5 шт.) </v>
      </c>
      <c r="C115" s="298"/>
      <c r="D115" s="301"/>
      <c r="E115" s="131"/>
      <c r="F115" s="131"/>
      <c r="G115" s="131"/>
      <c r="H115" s="131"/>
      <c r="I115" s="254"/>
      <c r="J115" s="142">
        <f>'Приложение 1.1'!I109</f>
        <v>2017</v>
      </c>
      <c r="K115" s="142">
        <f>'Приложение 1.1'!J109</f>
        <v>2019</v>
      </c>
      <c r="L115" s="143" t="s">
        <v>248</v>
      </c>
      <c r="M115" s="143" t="s">
        <v>232</v>
      </c>
      <c r="N115" s="143" t="s">
        <v>232</v>
      </c>
      <c r="O115" s="143" t="s">
        <v>232</v>
      </c>
      <c r="P115" s="144"/>
      <c r="Q115" s="144"/>
      <c r="R115" s="145">
        <f>'Приложение 1.1'!X109</f>
        <v>17</v>
      </c>
      <c r="S115" s="122" t="s">
        <v>39</v>
      </c>
      <c r="T115" s="145">
        <f t="shared" si="2"/>
        <v>17</v>
      </c>
      <c r="U115" s="146" t="str">
        <f t="shared" si="3"/>
        <v>-</v>
      </c>
      <c r="V115" s="100" t="s">
        <v>249</v>
      </c>
      <c r="W115" s="100" t="s">
        <v>233</v>
      </c>
      <c r="X115" s="100" t="s">
        <v>234</v>
      </c>
      <c r="Y115" s="101"/>
      <c r="Z115" s="101"/>
      <c r="AA115" s="101"/>
      <c r="AB115" s="101"/>
    </row>
    <row r="116" spans="1:28" ht="47.25">
      <c r="A116" s="140" t="s">
        <v>342</v>
      </c>
      <c r="B116" s="141" t="str">
        <f>'Приложение 1.1'!F110</f>
        <v>Реконструкция основных защит ВЛ-110 кВ (1 шт. Белорецк-110 1 ц. ) </v>
      </c>
      <c r="C116" s="298"/>
      <c r="D116" s="301"/>
      <c r="E116" s="131"/>
      <c r="F116" s="131"/>
      <c r="G116" s="131"/>
      <c r="H116" s="131"/>
      <c r="I116" s="254"/>
      <c r="J116" s="142">
        <f>'Приложение 1.1'!I110</f>
        <v>2017</v>
      </c>
      <c r="K116" s="142">
        <f>'Приложение 1.1'!J110</f>
        <v>2018</v>
      </c>
      <c r="L116" s="143" t="s">
        <v>248</v>
      </c>
      <c r="M116" s="143" t="s">
        <v>232</v>
      </c>
      <c r="N116" s="143" t="s">
        <v>232</v>
      </c>
      <c r="O116" s="143" t="s">
        <v>232</v>
      </c>
      <c r="P116" s="144"/>
      <c r="Q116" s="144"/>
      <c r="R116" s="145">
        <f>'Приложение 1.1'!X110</f>
        <v>3.1999999999999997</v>
      </c>
      <c r="S116" s="122" t="s">
        <v>39</v>
      </c>
      <c r="T116" s="145">
        <f t="shared" si="2"/>
        <v>3.1999999999999997</v>
      </c>
      <c r="U116" s="146" t="str">
        <f t="shared" si="3"/>
        <v>-</v>
      </c>
      <c r="V116" s="100" t="s">
        <v>249</v>
      </c>
      <c r="W116" s="100" t="s">
        <v>233</v>
      </c>
      <c r="X116" s="100" t="s">
        <v>234</v>
      </c>
      <c r="Y116" s="101"/>
      <c r="Z116" s="101"/>
      <c r="AA116" s="101"/>
      <c r="AB116" s="101"/>
    </row>
    <row r="117" spans="1:28" ht="47.25">
      <c r="A117" s="140" t="s">
        <v>343</v>
      </c>
      <c r="B117" s="141" t="str">
        <f>'Приложение 1.1'!F111</f>
        <v>Реконструкция ШСВ-110 кВ</v>
      </c>
      <c r="C117" s="298"/>
      <c r="D117" s="301"/>
      <c r="E117" s="131"/>
      <c r="F117" s="131"/>
      <c r="G117" s="131"/>
      <c r="H117" s="131"/>
      <c r="I117" s="254"/>
      <c r="J117" s="142">
        <f>'Приложение 1.1'!I111</f>
        <v>2019</v>
      </c>
      <c r="K117" s="142">
        <f>'Приложение 1.1'!J111</f>
        <v>2019</v>
      </c>
      <c r="L117" s="143" t="s">
        <v>248</v>
      </c>
      <c r="M117" s="143" t="s">
        <v>232</v>
      </c>
      <c r="N117" s="143" t="s">
        <v>232</v>
      </c>
      <c r="O117" s="143" t="s">
        <v>232</v>
      </c>
      <c r="P117" s="144"/>
      <c r="Q117" s="144"/>
      <c r="R117" s="145">
        <f>'Приложение 1.1'!X111</f>
        <v>0.5</v>
      </c>
      <c r="S117" s="122" t="s">
        <v>39</v>
      </c>
      <c r="T117" s="145">
        <f t="shared" si="2"/>
        <v>0.5</v>
      </c>
      <c r="U117" s="146" t="str">
        <f t="shared" si="3"/>
        <v>-</v>
      </c>
      <c r="V117" s="100" t="s">
        <v>249</v>
      </c>
      <c r="W117" s="100" t="s">
        <v>233</v>
      </c>
      <c r="X117" s="100" t="s">
        <v>234</v>
      </c>
      <c r="Y117" s="101"/>
      <c r="Z117" s="101"/>
      <c r="AA117" s="101"/>
      <c r="AB117" s="101"/>
    </row>
    <row r="118" spans="1:28" ht="47.25">
      <c r="A118" s="140" t="s">
        <v>344</v>
      </c>
      <c r="B118" s="141" t="str">
        <f>'Приложение 1.1'!F112</f>
        <v>Модернизация ПА САОН, АПП, АКПА-420 (3шт.)</v>
      </c>
      <c r="C118" s="299"/>
      <c r="D118" s="302"/>
      <c r="E118" s="131"/>
      <c r="F118" s="131"/>
      <c r="G118" s="131"/>
      <c r="H118" s="131"/>
      <c r="I118" s="254"/>
      <c r="J118" s="142">
        <f>'Приложение 1.1'!I112</f>
        <v>2016</v>
      </c>
      <c r="K118" s="142">
        <f>'Приложение 1.1'!J112</f>
        <v>2019</v>
      </c>
      <c r="L118" s="143" t="s">
        <v>248</v>
      </c>
      <c r="M118" s="143" t="s">
        <v>232</v>
      </c>
      <c r="N118" s="143" t="s">
        <v>232</v>
      </c>
      <c r="O118" s="143" t="s">
        <v>232</v>
      </c>
      <c r="P118" s="144"/>
      <c r="Q118" s="144"/>
      <c r="R118" s="145">
        <f>'Приложение 1.1'!X112</f>
        <v>4.5</v>
      </c>
      <c r="S118" s="122" t="s">
        <v>39</v>
      </c>
      <c r="T118" s="145">
        <f t="shared" si="2"/>
        <v>4.5</v>
      </c>
      <c r="U118" s="146" t="str">
        <f t="shared" si="3"/>
        <v>-</v>
      </c>
      <c r="V118" s="100" t="s">
        <v>249</v>
      </c>
      <c r="W118" s="100" t="s">
        <v>233</v>
      </c>
      <c r="X118" s="100" t="s">
        <v>234</v>
      </c>
      <c r="Y118" s="101"/>
      <c r="Z118" s="101"/>
      <c r="AA118" s="101"/>
      <c r="AB118" s="101"/>
    </row>
    <row r="119" spans="1:28" s="12" customFormat="1" ht="20.25">
      <c r="A119" s="134" t="s">
        <v>72</v>
      </c>
      <c r="B119" s="135" t="str">
        <f>'Приложение 1.1'!F113</f>
        <v>ПС Иремель</v>
      </c>
      <c r="C119" s="136"/>
      <c r="D119" s="248"/>
      <c r="E119" s="132"/>
      <c r="F119" s="132"/>
      <c r="G119" s="132"/>
      <c r="H119" s="132">
        <v>250</v>
      </c>
      <c r="I119" s="253" t="s">
        <v>39</v>
      </c>
      <c r="J119" s="137"/>
      <c r="K119" s="137"/>
      <c r="L119" s="132"/>
      <c r="M119" s="132"/>
      <c r="N119" s="132"/>
      <c r="O119" s="132"/>
      <c r="P119" s="132"/>
      <c r="Q119" s="132"/>
      <c r="R119" s="138"/>
      <c r="S119" s="117"/>
      <c r="T119" s="138"/>
      <c r="U119" s="139"/>
      <c r="V119" s="97"/>
      <c r="W119" s="97"/>
      <c r="X119" s="97"/>
      <c r="Y119" s="102"/>
      <c r="Z119" s="102"/>
      <c r="AA119" s="102"/>
      <c r="AB119" s="102"/>
    </row>
    <row r="120" spans="1:28" ht="47.25">
      <c r="A120" s="140" t="s">
        <v>345</v>
      </c>
      <c r="B120" s="141" t="str">
        <f>'Приложение 1.1'!F114</f>
        <v>Реконструкция основных и резервных защит ВЛ-220 кВ (2 шт.)</v>
      </c>
      <c r="C120" s="297" t="s">
        <v>228</v>
      </c>
      <c r="D120" s="300" t="s">
        <v>253</v>
      </c>
      <c r="E120" s="131"/>
      <c r="F120" s="131"/>
      <c r="G120" s="131"/>
      <c r="H120" s="131"/>
      <c r="I120" s="254"/>
      <c r="J120" s="142">
        <f>'Приложение 1.1'!I114</f>
        <v>2016</v>
      </c>
      <c r="K120" s="142">
        <f>'Приложение 1.1'!J114</f>
        <v>2019</v>
      </c>
      <c r="L120" s="143" t="s">
        <v>248</v>
      </c>
      <c r="M120" s="143" t="s">
        <v>232</v>
      </c>
      <c r="N120" s="143" t="s">
        <v>232</v>
      </c>
      <c r="O120" s="143" t="s">
        <v>232</v>
      </c>
      <c r="P120" s="144"/>
      <c r="Q120" s="144"/>
      <c r="R120" s="145">
        <f>'Приложение 1.1'!X114</f>
        <v>6.199999999999999</v>
      </c>
      <c r="S120" s="122" t="s">
        <v>39</v>
      </c>
      <c r="T120" s="145">
        <f t="shared" si="2"/>
        <v>6.199999999999999</v>
      </c>
      <c r="U120" s="146" t="str">
        <f t="shared" si="3"/>
        <v>-</v>
      </c>
      <c r="V120" s="100" t="s">
        <v>249</v>
      </c>
      <c r="W120" s="100" t="s">
        <v>233</v>
      </c>
      <c r="X120" s="100" t="s">
        <v>234</v>
      </c>
      <c r="Y120" s="101"/>
      <c r="Z120" s="101"/>
      <c r="AA120" s="101"/>
      <c r="AB120" s="101"/>
    </row>
    <row r="121" spans="1:28" ht="47.25">
      <c r="A121" s="140" t="s">
        <v>346</v>
      </c>
      <c r="B121" s="141" t="str">
        <f>'Приложение 1.1'!F115</f>
        <v>Реконструкция основных и резервных защит ВЛ-110 кВ (4 шт.) </v>
      </c>
      <c r="C121" s="298"/>
      <c r="D121" s="301"/>
      <c r="E121" s="131"/>
      <c r="F121" s="131"/>
      <c r="G121" s="131"/>
      <c r="H121" s="131"/>
      <c r="I121" s="254"/>
      <c r="J121" s="142">
        <f>'Приложение 1.1'!I115</f>
        <v>2016</v>
      </c>
      <c r="K121" s="142">
        <f>'Приложение 1.1'!J115</f>
        <v>2019</v>
      </c>
      <c r="L121" s="143" t="s">
        <v>248</v>
      </c>
      <c r="M121" s="143" t="s">
        <v>232</v>
      </c>
      <c r="N121" s="143" t="s">
        <v>232</v>
      </c>
      <c r="O121" s="143" t="s">
        <v>232</v>
      </c>
      <c r="P121" s="144"/>
      <c r="Q121" s="144"/>
      <c r="R121" s="145">
        <f>'Приложение 1.1'!X115</f>
        <v>5.3</v>
      </c>
      <c r="S121" s="122" t="s">
        <v>39</v>
      </c>
      <c r="T121" s="145">
        <f t="shared" si="2"/>
        <v>5.3</v>
      </c>
      <c r="U121" s="146" t="str">
        <f t="shared" si="3"/>
        <v>-</v>
      </c>
      <c r="V121" s="100" t="s">
        <v>249</v>
      </c>
      <c r="W121" s="100" t="s">
        <v>233</v>
      </c>
      <c r="X121" s="100" t="s">
        <v>234</v>
      </c>
      <c r="Y121" s="101"/>
      <c r="Z121" s="101"/>
      <c r="AA121" s="101"/>
      <c r="AB121" s="101"/>
    </row>
    <row r="122" spans="1:28" ht="47.25">
      <c r="A122" s="140" t="s">
        <v>347</v>
      </c>
      <c r="B122" s="141" t="str">
        <f>'Приложение 1.1'!F116</f>
        <v>Модернизация ПА (1 шт.)</v>
      </c>
      <c r="C122" s="298"/>
      <c r="D122" s="301"/>
      <c r="E122" s="131"/>
      <c r="F122" s="131"/>
      <c r="G122" s="131"/>
      <c r="H122" s="131"/>
      <c r="I122" s="254"/>
      <c r="J122" s="142">
        <f>'Приложение 1.1'!I116</f>
        <v>2018</v>
      </c>
      <c r="K122" s="142">
        <f>'Приложение 1.1'!J116</f>
        <v>2018</v>
      </c>
      <c r="L122" s="143" t="s">
        <v>248</v>
      </c>
      <c r="M122" s="143" t="s">
        <v>232</v>
      </c>
      <c r="N122" s="143" t="s">
        <v>232</v>
      </c>
      <c r="O122" s="143" t="s">
        <v>232</v>
      </c>
      <c r="P122" s="144"/>
      <c r="Q122" s="144"/>
      <c r="R122" s="145">
        <f>'Приложение 1.1'!X116</f>
        <v>2.25</v>
      </c>
      <c r="S122" s="122" t="s">
        <v>39</v>
      </c>
      <c r="T122" s="145">
        <f t="shared" si="2"/>
        <v>2.25</v>
      </c>
      <c r="U122" s="146" t="str">
        <f t="shared" si="3"/>
        <v>-</v>
      </c>
      <c r="V122" s="100" t="s">
        <v>249</v>
      </c>
      <c r="W122" s="100" t="s">
        <v>233</v>
      </c>
      <c r="X122" s="100" t="s">
        <v>234</v>
      </c>
      <c r="Y122" s="101"/>
      <c r="Z122" s="101"/>
      <c r="AA122" s="101"/>
      <c r="AB122" s="101"/>
    </row>
    <row r="123" spans="1:28" ht="47.25">
      <c r="A123" s="140" t="s">
        <v>348</v>
      </c>
      <c r="B123" s="141" t="str">
        <f>'Приложение 1.1'!F117</f>
        <v>Реконструкция РАС</v>
      </c>
      <c r="C123" s="299"/>
      <c r="D123" s="302"/>
      <c r="E123" s="131"/>
      <c r="F123" s="131"/>
      <c r="G123" s="131"/>
      <c r="H123" s="131"/>
      <c r="I123" s="254"/>
      <c r="J123" s="142">
        <f>'Приложение 1.1'!I117</f>
        <v>2019</v>
      </c>
      <c r="K123" s="142">
        <f>'Приложение 1.1'!J117</f>
        <v>2019</v>
      </c>
      <c r="L123" s="143" t="s">
        <v>248</v>
      </c>
      <c r="M123" s="143" t="s">
        <v>232</v>
      </c>
      <c r="N123" s="143" t="s">
        <v>232</v>
      </c>
      <c r="O123" s="143" t="s">
        <v>232</v>
      </c>
      <c r="P123" s="144"/>
      <c r="Q123" s="144"/>
      <c r="R123" s="145">
        <f>'Приложение 1.1'!X117</f>
        <v>0.6</v>
      </c>
      <c r="S123" s="122" t="s">
        <v>39</v>
      </c>
      <c r="T123" s="145">
        <f t="shared" si="2"/>
        <v>0.6</v>
      </c>
      <c r="U123" s="146" t="str">
        <f t="shared" si="3"/>
        <v>-</v>
      </c>
      <c r="V123" s="100" t="s">
        <v>249</v>
      </c>
      <c r="W123" s="100" t="s">
        <v>233</v>
      </c>
      <c r="X123" s="100" t="s">
        <v>234</v>
      </c>
      <c r="Y123" s="101"/>
      <c r="Z123" s="101"/>
      <c r="AA123" s="101"/>
      <c r="AB123" s="101"/>
    </row>
    <row r="124" spans="1:28" s="12" customFormat="1" ht="20.25">
      <c r="A124" s="134" t="s">
        <v>81</v>
      </c>
      <c r="B124" s="135" t="str">
        <f>'Приложение 1.1'!F118</f>
        <v>ПС Туймазы</v>
      </c>
      <c r="C124" s="136"/>
      <c r="D124" s="248"/>
      <c r="E124" s="132"/>
      <c r="F124" s="132"/>
      <c r="G124" s="132"/>
      <c r="H124" s="132">
        <v>252.5</v>
      </c>
      <c r="I124" s="253" t="s">
        <v>39</v>
      </c>
      <c r="J124" s="137"/>
      <c r="K124" s="137"/>
      <c r="L124" s="132"/>
      <c r="M124" s="132"/>
      <c r="N124" s="132"/>
      <c r="O124" s="132"/>
      <c r="P124" s="132"/>
      <c r="Q124" s="132"/>
      <c r="R124" s="138"/>
      <c r="S124" s="117"/>
      <c r="T124" s="138"/>
      <c r="U124" s="139"/>
      <c r="V124" s="97"/>
      <c r="W124" s="97"/>
      <c r="X124" s="97"/>
      <c r="Y124" s="102"/>
      <c r="Z124" s="102"/>
      <c r="AA124" s="102"/>
      <c r="AB124" s="102"/>
    </row>
    <row r="125" spans="1:28" ht="47.25">
      <c r="A125" s="140" t="s">
        <v>349</v>
      </c>
      <c r="B125" s="141" t="str">
        <f>'Приложение 1.1'!F119</f>
        <v>Реконструкция защит ВЛ-220 кВ Благовар</v>
      </c>
      <c r="C125" s="297" t="s">
        <v>228</v>
      </c>
      <c r="D125" s="300" t="s">
        <v>244</v>
      </c>
      <c r="E125" s="131"/>
      <c r="F125" s="131"/>
      <c r="G125" s="131"/>
      <c r="H125" s="131"/>
      <c r="I125" s="254"/>
      <c r="J125" s="142">
        <f>'Приложение 1.1'!I119</f>
        <v>2017</v>
      </c>
      <c r="K125" s="142">
        <f>'Приложение 1.1'!J119</f>
        <v>2018</v>
      </c>
      <c r="L125" s="143" t="s">
        <v>248</v>
      </c>
      <c r="M125" s="143" t="s">
        <v>232</v>
      </c>
      <c r="N125" s="143" t="s">
        <v>232</v>
      </c>
      <c r="O125" s="143" t="s">
        <v>232</v>
      </c>
      <c r="P125" s="144"/>
      <c r="Q125" s="144"/>
      <c r="R125" s="145">
        <f>'Приложение 1.1'!X119</f>
        <v>5.3999999999999995</v>
      </c>
      <c r="S125" s="122" t="s">
        <v>39</v>
      </c>
      <c r="T125" s="145">
        <f t="shared" si="2"/>
        <v>5.3999999999999995</v>
      </c>
      <c r="U125" s="146" t="str">
        <f t="shared" si="3"/>
        <v>-</v>
      </c>
      <c r="V125" s="100" t="s">
        <v>249</v>
      </c>
      <c r="W125" s="100" t="s">
        <v>233</v>
      </c>
      <c r="X125" s="100" t="s">
        <v>234</v>
      </c>
      <c r="Y125" s="101"/>
      <c r="Z125" s="101"/>
      <c r="AA125" s="101"/>
      <c r="AB125" s="101"/>
    </row>
    <row r="126" spans="1:28" ht="47.25">
      <c r="A126" s="140" t="s">
        <v>350</v>
      </c>
      <c r="B126" s="141" t="str">
        <f>'Приложение 1.1'!F120</f>
        <v>ПИР реконструкции защит АТ-1</v>
      </c>
      <c r="C126" s="298"/>
      <c r="D126" s="301"/>
      <c r="E126" s="131"/>
      <c r="F126" s="131"/>
      <c r="G126" s="131"/>
      <c r="H126" s="131"/>
      <c r="I126" s="254"/>
      <c r="J126" s="142">
        <f>'Приложение 1.1'!I120</f>
        <v>2019</v>
      </c>
      <c r="K126" s="142">
        <f>'Приложение 1.1'!J120</f>
        <v>2019</v>
      </c>
      <c r="L126" s="143" t="s">
        <v>248</v>
      </c>
      <c r="M126" s="143" t="s">
        <v>232</v>
      </c>
      <c r="N126" s="143" t="s">
        <v>232</v>
      </c>
      <c r="O126" s="143" t="s">
        <v>232</v>
      </c>
      <c r="P126" s="144"/>
      <c r="Q126" s="144"/>
      <c r="R126" s="145">
        <f>'Приложение 1.1'!X120</f>
        <v>1.8</v>
      </c>
      <c r="S126" s="122" t="s">
        <v>39</v>
      </c>
      <c r="T126" s="145">
        <f t="shared" si="2"/>
        <v>1.8</v>
      </c>
      <c r="U126" s="146" t="str">
        <f t="shared" si="3"/>
        <v>-</v>
      </c>
      <c r="V126" s="100" t="s">
        <v>249</v>
      </c>
      <c r="W126" s="100" t="s">
        <v>233</v>
      </c>
      <c r="X126" s="100" t="s">
        <v>234</v>
      </c>
      <c r="Y126" s="101"/>
      <c r="Z126" s="101"/>
      <c r="AA126" s="101"/>
      <c r="AB126" s="101"/>
    </row>
    <row r="127" spans="1:28" ht="47.25">
      <c r="A127" s="140" t="s">
        <v>351</v>
      </c>
      <c r="B127" s="141" t="str">
        <f>'Приложение 1.1'!F121</f>
        <v>ПИР реконструкции защит АТ-2</v>
      </c>
      <c r="C127" s="298"/>
      <c r="D127" s="301"/>
      <c r="E127" s="131"/>
      <c r="F127" s="131"/>
      <c r="G127" s="131"/>
      <c r="H127" s="131"/>
      <c r="I127" s="254"/>
      <c r="J127" s="142">
        <f>'Приложение 1.1'!I121</f>
        <v>2019</v>
      </c>
      <c r="K127" s="142">
        <f>'Приложение 1.1'!J121</f>
        <v>2019</v>
      </c>
      <c r="L127" s="143" t="s">
        <v>248</v>
      </c>
      <c r="M127" s="143" t="s">
        <v>232</v>
      </c>
      <c r="N127" s="143" t="s">
        <v>232</v>
      </c>
      <c r="O127" s="143" t="s">
        <v>232</v>
      </c>
      <c r="P127" s="144"/>
      <c r="Q127" s="144"/>
      <c r="R127" s="145">
        <f>'Приложение 1.1'!X121</f>
        <v>1.8</v>
      </c>
      <c r="S127" s="122" t="s">
        <v>39</v>
      </c>
      <c r="T127" s="145">
        <f t="shared" si="2"/>
        <v>1.8</v>
      </c>
      <c r="U127" s="146" t="str">
        <f t="shared" si="3"/>
        <v>-</v>
      </c>
      <c r="V127" s="100" t="s">
        <v>249</v>
      </c>
      <c r="W127" s="100" t="s">
        <v>233</v>
      </c>
      <c r="X127" s="100" t="s">
        <v>234</v>
      </c>
      <c r="Y127" s="101"/>
      <c r="Z127" s="101"/>
      <c r="AA127" s="101"/>
      <c r="AB127" s="101"/>
    </row>
    <row r="128" spans="1:28" ht="47.25">
      <c r="A128" s="140" t="s">
        <v>352</v>
      </c>
      <c r="B128" s="141" t="str">
        <f>'Приложение 1.1'!F122</f>
        <v>Реконструкция защит транзитных ВЛ-110 кВ (5 линий)</v>
      </c>
      <c r="C128" s="298"/>
      <c r="D128" s="301"/>
      <c r="E128" s="131"/>
      <c r="F128" s="131"/>
      <c r="G128" s="131"/>
      <c r="H128" s="131"/>
      <c r="I128" s="254"/>
      <c r="J128" s="142">
        <f>'Приложение 1.1'!I122</f>
        <v>2016</v>
      </c>
      <c r="K128" s="142">
        <f>'Приложение 1.1'!J122</f>
        <v>2019</v>
      </c>
      <c r="L128" s="143" t="s">
        <v>248</v>
      </c>
      <c r="M128" s="143" t="s">
        <v>232</v>
      </c>
      <c r="N128" s="143" t="s">
        <v>232</v>
      </c>
      <c r="O128" s="143" t="s">
        <v>232</v>
      </c>
      <c r="P128" s="144"/>
      <c r="Q128" s="144"/>
      <c r="R128" s="145">
        <f>'Приложение 1.1'!X122</f>
        <v>16.9</v>
      </c>
      <c r="S128" s="122" t="s">
        <v>39</v>
      </c>
      <c r="T128" s="145">
        <f t="shared" si="2"/>
        <v>16.9</v>
      </c>
      <c r="U128" s="146" t="str">
        <f t="shared" si="3"/>
        <v>-</v>
      </c>
      <c r="V128" s="100" t="s">
        <v>249</v>
      </c>
      <c r="W128" s="100" t="s">
        <v>233</v>
      </c>
      <c r="X128" s="100" t="s">
        <v>234</v>
      </c>
      <c r="Y128" s="101"/>
      <c r="Z128" s="101"/>
      <c r="AA128" s="101"/>
      <c r="AB128" s="101"/>
    </row>
    <row r="129" spans="1:28" ht="47.25">
      <c r="A129" s="140" t="s">
        <v>353</v>
      </c>
      <c r="B129" s="141" t="str">
        <f>'Приложение 1.1'!F123</f>
        <v>Реконструкция ШСВ-110 кВ</v>
      </c>
      <c r="C129" s="298"/>
      <c r="D129" s="301"/>
      <c r="E129" s="131"/>
      <c r="F129" s="131"/>
      <c r="G129" s="131"/>
      <c r="H129" s="131"/>
      <c r="I129" s="254"/>
      <c r="J129" s="142">
        <f>'Приложение 1.1'!I123</f>
        <v>2018</v>
      </c>
      <c r="K129" s="142">
        <f>'Приложение 1.1'!J123</f>
        <v>2019</v>
      </c>
      <c r="L129" s="143" t="s">
        <v>248</v>
      </c>
      <c r="M129" s="143" t="s">
        <v>232</v>
      </c>
      <c r="N129" s="143" t="s">
        <v>232</v>
      </c>
      <c r="O129" s="143" t="s">
        <v>232</v>
      </c>
      <c r="P129" s="144"/>
      <c r="Q129" s="144"/>
      <c r="R129" s="145">
        <f>'Приложение 1.1'!X123</f>
        <v>2.5</v>
      </c>
      <c r="S129" s="122" t="s">
        <v>39</v>
      </c>
      <c r="T129" s="145">
        <f aca="true" t="shared" si="4" ref="T129:T166">R129</f>
        <v>2.5</v>
      </c>
      <c r="U129" s="146" t="str">
        <f aca="true" t="shared" si="5" ref="U129:U166">S129</f>
        <v>-</v>
      </c>
      <c r="V129" s="100" t="s">
        <v>249</v>
      </c>
      <c r="W129" s="100" t="s">
        <v>233</v>
      </c>
      <c r="X129" s="100" t="s">
        <v>234</v>
      </c>
      <c r="Y129" s="101"/>
      <c r="Z129" s="101"/>
      <c r="AA129" s="101"/>
      <c r="AB129" s="101"/>
    </row>
    <row r="130" spans="1:28" ht="47.25">
      <c r="A130" s="140" t="s">
        <v>354</v>
      </c>
      <c r="B130" s="141" t="str">
        <f>'Приложение 1.1'!F124</f>
        <v>Модернизация ПА-110 кВ (АПП 5 шт., АВР 2 шт., ПРД 300, ПРМ 180)</v>
      </c>
      <c r="C130" s="298"/>
      <c r="D130" s="301"/>
      <c r="E130" s="131"/>
      <c r="F130" s="131"/>
      <c r="G130" s="131"/>
      <c r="H130" s="131"/>
      <c r="I130" s="254"/>
      <c r="J130" s="142">
        <f>'Приложение 1.1'!I124</f>
        <v>2017</v>
      </c>
      <c r="K130" s="142">
        <f>'Приложение 1.1'!J124</f>
        <v>2019</v>
      </c>
      <c r="L130" s="143" t="s">
        <v>248</v>
      </c>
      <c r="M130" s="143" t="s">
        <v>232</v>
      </c>
      <c r="N130" s="143" t="s">
        <v>232</v>
      </c>
      <c r="O130" s="143" t="s">
        <v>232</v>
      </c>
      <c r="P130" s="144"/>
      <c r="Q130" s="144"/>
      <c r="R130" s="145">
        <f>'Приложение 1.1'!X124</f>
        <v>4.5</v>
      </c>
      <c r="S130" s="122" t="s">
        <v>39</v>
      </c>
      <c r="T130" s="145">
        <f t="shared" si="4"/>
        <v>4.5</v>
      </c>
      <c r="U130" s="146" t="str">
        <f t="shared" si="5"/>
        <v>-</v>
      </c>
      <c r="V130" s="100" t="s">
        <v>249</v>
      </c>
      <c r="W130" s="100" t="s">
        <v>233</v>
      </c>
      <c r="X130" s="100" t="s">
        <v>234</v>
      </c>
      <c r="Y130" s="101"/>
      <c r="Z130" s="101"/>
      <c r="AA130" s="101"/>
      <c r="AB130" s="101"/>
    </row>
    <row r="131" spans="1:28" ht="47.25">
      <c r="A131" s="140" t="s">
        <v>355</v>
      </c>
      <c r="B131" s="141" t="str">
        <f>'Приложение 1.1'!F125</f>
        <v>Реконструкция РАС</v>
      </c>
      <c r="C131" s="299"/>
      <c r="D131" s="302"/>
      <c r="E131" s="131"/>
      <c r="F131" s="131"/>
      <c r="G131" s="131"/>
      <c r="H131" s="131"/>
      <c r="I131" s="254"/>
      <c r="J131" s="142">
        <f>'Приложение 1.1'!I125</f>
        <v>2019</v>
      </c>
      <c r="K131" s="142">
        <f>'Приложение 1.1'!J125</f>
        <v>2019</v>
      </c>
      <c r="L131" s="143" t="s">
        <v>248</v>
      </c>
      <c r="M131" s="143" t="s">
        <v>232</v>
      </c>
      <c r="N131" s="143" t="s">
        <v>232</v>
      </c>
      <c r="O131" s="143" t="s">
        <v>232</v>
      </c>
      <c r="P131" s="144"/>
      <c r="Q131" s="144"/>
      <c r="R131" s="145">
        <f>'Приложение 1.1'!X125</f>
        <v>0.6</v>
      </c>
      <c r="S131" s="122" t="s">
        <v>39</v>
      </c>
      <c r="T131" s="145">
        <f t="shared" si="4"/>
        <v>0.6</v>
      </c>
      <c r="U131" s="146" t="str">
        <f t="shared" si="5"/>
        <v>-</v>
      </c>
      <c r="V131" s="100" t="s">
        <v>249</v>
      </c>
      <c r="W131" s="100" t="s">
        <v>233</v>
      </c>
      <c r="X131" s="100" t="s">
        <v>234</v>
      </c>
      <c r="Y131" s="101"/>
      <c r="Z131" s="101"/>
      <c r="AA131" s="101"/>
      <c r="AB131" s="101"/>
    </row>
    <row r="132" spans="1:28" s="12" customFormat="1" ht="20.25">
      <c r="A132" s="134" t="s">
        <v>87</v>
      </c>
      <c r="B132" s="135" t="str">
        <f>'Приложение 1.1'!F126</f>
        <v>ПС Аксаково</v>
      </c>
      <c r="C132" s="136"/>
      <c r="D132" s="248"/>
      <c r="E132" s="132"/>
      <c r="F132" s="132"/>
      <c r="G132" s="132"/>
      <c r="H132" s="132">
        <v>280</v>
      </c>
      <c r="I132" s="253" t="s">
        <v>39</v>
      </c>
      <c r="J132" s="137"/>
      <c r="K132" s="137"/>
      <c r="L132" s="132"/>
      <c r="M132" s="132"/>
      <c r="N132" s="132"/>
      <c r="O132" s="132"/>
      <c r="P132" s="132"/>
      <c r="Q132" s="132"/>
      <c r="R132" s="138"/>
      <c r="S132" s="117"/>
      <c r="T132" s="138"/>
      <c r="U132" s="139"/>
      <c r="V132" s="97"/>
      <c r="W132" s="97"/>
      <c r="X132" s="97"/>
      <c r="Y132" s="102"/>
      <c r="Z132" s="102"/>
      <c r="AA132" s="102"/>
      <c r="AB132" s="102"/>
    </row>
    <row r="133" spans="1:28" ht="47.25">
      <c r="A133" s="140" t="s">
        <v>356</v>
      </c>
      <c r="B133" s="141" t="str">
        <f>'Приложение 1.1'!F127</f>
        <v>Реконструкция защит АТ-1</v>
      </c>
      <c r="C133" s="297" t="s">
        <v>228</v>
      </c>
      <c r="D133" s="300" t="s">
        <v>245</v>
      </c>
      <c r="E133" s="131"/>
      <c r="F133" s="131"/>
      <c r="G133" s="131"/>
      <c r="H133" s="131"/>
      <c r="I133" s="254"/>
      <c r="J133" s="142">
        <f>'Приложение 1.1'!I127</f>
        <v>2015</v>
      </c>
      <c r="K133" s="142">
        <f>'Приложение 1.1'!J127</f>
        <v>2016</v>
      </c>
      <c r="L133" s="143" t="s">
        <v>248</v>
      </c>
      <c r="M133" s="143" t="s">
        <v>232</v>
      </c>
      <c r="N133" s="143" t="s">
        <v>232</v>
      </c>
      <c r="O133" s="143" t="s">
        <v>232</v>
      </c>
      <c r="P133" s="144"/>
      <c r="Q133" s="144"/>
      <c r="R133" s="145">
        <f>'Приложение 1.1'!X127</f>
        <v>11.6</v>
      </c>
      <c r="S133" s="122" t="s">
        <v>39</v>
      </c>
      <c r="T133" s="145">
        <f t="shared" si="4"/>
        <v>11.6</v>
      </c>
      <c r="U133" s="146" t="str">
        <f t="shared" si="5"/>
        <v>-</v>
      </c>
      <c r="V133" s="100" t="s">
        <v>249</v>
      </c>
      <c r="W133" s="100" t="s">
        <v>233</v>
      </c>
      <c r="X133" s="100" t="s">
        <v>234</v>
      </c>
      <c r="Y133" s="101"/>
      <c r="Z133" s="101"/>
      <c r="AA133" s="101"/>
      <c r="AB133" s="101"/>
    </row>
    <row r="134" spans="1:28" ht="47.25">
      <c r="A134" s="140" t="s">
        <v>357</v>
      </c>
      <c r="B134" s="141" t="str">
        <f>'Приложение 1.1'!F128</f>
        <v>ПИР реконструкции защит АТ-2</v>
      </c>
      <c r="C134" s="298"/>
      <c r="D134" s="301"/>
      <c r="E134" s="131"/>
      <c r="F134" s="131"/>
      <c r="G134" s="131"/>
      <c r="H134" s="131"/>
      <c r="I134" s="254"/>
      <c r="J134" s="142">
        <f>'Приложение 1.1'!I128</f>
        <v>2017</v>
      </c>
      <c r="K134" s="142">
        <f>'Приложение 1.1'!J128</f>
        <v>2017</v>
      </c>
      <c r="L134" s="143" t="s">
        <v>248</v>
      </c>
      <c r="M134" s="143" t="s">
        <v>232</v>
      </c>
      <c r="N134" s="143" t="s">
        <v>232</v>
      </c>
      <c r="O134" s="143" t="s">
        <v>232</v>
      </c>
      <c r="P134" s="144"/>
      <c r="Q134" s="144"/>
      <c r="R134" s="145">
        <f>'Приложение 1.1'!X128</f>
        <v>1.8</v>
      </c>
      <c r="S134" s="122" t="s">
        <v>39</v>
      </c>
      <c r="T134" s="145">
        <f t="shared" si="4"/>
        <v>1.8</v>
      </c>
      <c r="U134" s="146" t="str">
        <f t="shared" si="5"/>
        <v>-</v>
      </c>
      <c r="V134" s="100" t="s">
        <v>249</v>
      </c>
      <c r="W134" s="100" t="s">
        <v>233</v>
      </c>
      <c r="X134" s="100" t="s">
        <v>234</v>
      </c>
      <c r="Y134" s="101"/>
      <c r="Z134" s="101"/>
      <c r="AA134" s="101"/>
      <c r="AB134" s="101"/>
    </row>
    <row r="135" spans="1:28" ht="47.25">
      <c r="A135" s="140" t="s">
        <v>358</v>
      </c>
      <c r="B135" s="141" t="str">
        <f>'Приложение 1.1'!F129</f>
        <v>Реконструкция защит АТ-2</v>
      </c>
      <c r="C135" s="298"/>
      <c r="D135" s="301"/>
      <c r="E135" s="131"/>
      <c r="F135" s="131"/>
      <c r="G135" s="131"/>
      <c r="H135" s="131"/>
      <c r="I135" s="254"/>
      <c r="J135" s="142">
        <f>'Приложение 1.1'!I129</f>
        <v>2018</v>
      </c>
      <c r="K135" s="142">
        <f>'Приложение 1.1'!J129</f>
        <v>2018</v>
      </c>
      <c r="L135" s="143" t="s">
        <v>248</v>
      </c>
      <c r="M135" s="143" t="s">
        <v>232</v>
      </c>
      <c r="N135" s="143" t="s">
        <v>232</v>
      </c>
      <c r="O135" s="143" t="s">
        <v>232</v>
      </c>
      <c r="P135" s="144"/>
      <c r="Q135" s="144"/>
      <c r="R135" s="145">
        <f>'Приложение 1.1'!X129</f>
        <v>12</v>
      </c>
      <c r="S135" s="122" t="s">
        <v>39</v>
      </c>
      <c r="T135" s="145">
        <f t="shared" si="4"/>
        <v>12</v>
      </c>
      <c r="U135" s="146" t="str">
        <f t="shared" si="5"/>
        <v>-</v>
      </c>
      <c r="V135" s="100" t="s">
        <v>249</v>
      </c>
      <c r="W135" s="100" t="s">
        <v>233</v>
      </c>
      <c r="X135" s="100" t="s">
        <v>234</v>
      </c>
      <c r="Y135" s="101"/>
      <c r="Z135" s="101"/>
      <c r="AA135" s="101"/>
      <c r="AB135" s="101"/>
    </row>
    <row r="136" spans="1:28" ht="47.25">
      <c r="A136" s="140" t="s">
        <v>359</v>
      </c>
      <c r="B136" s="141" t="str">
        <f>'Приложение 1.1'!F130</f>
        <v>Реконструкция защит ВЛ-110 кВ (4 линии)</v>
      </c>
      <c r="C136" s="299"/>
      <c r="D136" s="302"/>
      <c r="E136" s="131"/>
      <c r="F136" s="131"/>
      <c r="G136" s="131"/>
      <c r="H136" s="131"/>
      <c r="I136" s="254"/>
      <c r="J136" s="142">
        <f>'Приложение 1.1'!I130</f>
        <v>2016</v>
      </c>
      <c r="K136" s="142">
        <f>'Приложение 1.1'!J130</f>
        <v>2017</v>
      </c>
      <c r="L136" s="143" t="s">
        <v>248</v>
      </c>
      <c r="M136" s="143" t="s">
        <v>232</v>
      </c>
      <c r="N136" s="143" t="s">
        <v>232</v>
      </c>
      <c r="O136" s="143" t="s">
        <v>232</v>
      </c>
      <c r="P136" s="144"/>
      <c r="Q136" s="144"/>
      <c r="R136" s="145">
        <f>'Приложение 1.1'!X130</f>
        <v>10.799999999999999</v>
      </c>
      <c r="S136" s="122" t="s">
        <v>39</v>
      </c>
      <c r="T136" s="145">
        <f t="shared" si="4"/>
        <v>10.799999999999999</v>
      </c>
      <c r="U136" s="146" t="str">
        <f t="shared" si="5"/>
        <v>-</v>
      </c>
      <c r="V136" s="100" t="s">
        <v>249</v>
      </c>
      <c r="W136" s="100" t="s">
        <v>233</v>
      </c>
      <c r="X136" s="100" t="s">
        <v>234</v>
      </c>
      <c r="Y136" s="101"/>
      <c r="Z136" s="101"/>
      <c r="AA136" s="101"/>
      <c r="AB136" s="101"/>
    </row>
    <row r="137" spans="1:28" s="12" customFormat="1" ht="20.25">
      <c r="A137" s="134" t="s">
        <v>88</v>
      </c>
      <c r="B137" s="135" t="str">
        <f>'Приложение 1.1'!F131</f>
        <v>ПС Ашкадар</v>
      </c>
      <c r="C137" s="136"/>
      <c r="D137" s="248"/>
      <c r="E137" s="132"/>
      <c r="F137" s="132"/>
      <c r="G137" s="132"/>
      <c r="H137" s="132">
        <v>250</v>
      </c>
      <c r="I137" s="253" t="s">
        <v>39</v>
      </c>
      <c r="J137" s="137"/>
      <c r="K137" s="137"/>
      <c r="L137" s="132"/>
      <c r="M137" s="132"/>
      <c r="N137" s="132"/>
      <c r="O137" s="132"/>
      <c r="P137" s="132"/>
      <c r="Q137" s="132"/>
      <c r="R137" s="138"/>
      <c r="S137" s="117"/>
      <c r="T137" s="138"/>
      <c r="U137" s="139"/>
      <c r="V137" s="97"/>
      <c r="W137" s="97"/>
      <c r="X137" s="97"/>
      <c r="Y137" s="102"/>
      <c r="Z137" s="102"/>
      <c r="AA137" s="102"/>
      <c r="AB137" s="102"/>
    </row>
    <row r="138" spans="1:28" ht="47.25">
      <c r="A138" s="140" t="s">
        <v>360</v>
      </c>
      <c r="B138" s="141" t="str">
        <f>'Приложение 1.1'!F132</f>
        <v>Реконструкция защит АТ-2</v>
      </c>
      <c r="C138" s="303" t="s">
        <v>228</v>
      </c>
      <c r="D138" s="304" t="s">
        <v>246</v>
      </c>
      <c r="E138" s="131"/>
      <c r="F138" s="131"/>
      <c r="G138" s="131"/>
      <c r="H138" s="131"/>
      <c r="I138" s="254"/>
      <c r="J138" s="142">
        <f>'Приложение 1.1'!I132</f>
        <v>2015</v>
      </c>
      <c r="K138" s="142">
        <f>'Приложение 1.1'!J132</f>
        <v>2016</v>
      </c>
      <c r="L138" s="143" t="s">
        <v>248</v>
      </c>
      <c r="M138" s="143" t="s">
        <v>232</v>
      </c>
      <c r="N138" s="143" t="s">
        <v>232</v>
      </c>
      <c r="O138" s="143" t="s">
        <v>232</v>
      </c>
      <c r="P138" s="144"/>
      <c r="Q138" s="144"/>
      <c r="R138" s="145">
        <f>'Приложение 1.1'!X132</f>
        <v>11.6</v>
      </c>
      <c r="S138" s="122" t="s">
        <v>39</v>
      </c>
      <c r="T138" s="145">
        <f t="shared" si="4"/>
        <v>11.6</v>
      </c>
      <c r="U138" s="146" t="str">
        <f t="shared" si="5"/>
        <v>-</v>
      </c>
      <c r="V138" s="100" t="s">
        <v>249</v>
      </c>
      <c r="W138" s="100" t="s">
        <v>233</v>
      </c>
      <c r="X138" s="100" t="s">
        <v>234</v>
      </c>
      <c r="Y138" s="101"/>
      <c r="Z138" s="101"/>
      <c r="AA138" s="101"/>
      <c r="AB138" s="101"/>
    </row>
    <row r="139" spans="1:28" ht="47.25">
      <c r="A139" s="140" t="s">
        <v>361</v>
      </c>
      <c r="B139" s="141" t="str">
        <f>'Приложение 1.1'!F133</f>
        <v>Реконструкция ОСВ-220 кВ</v>
      </c>
      <c r="C139" s="303"/>
      <c r="D139" s="304"/>
      <c r="E139" s="131"/>
      <c r="F139" s="131"/>
      <c r="G139" s="131"/>
      <c r="H139" s="131"/>
      <c r="I139" s="254"/>
      <c r="J139" s="142">
        <f>'Приложение 1.1'!I133</f>
        <v>2017</v>
      </c>
      <c r="K139" s="142">
        <f>'Приложение 1.1'!J133</f>
        <v>2018</v>
      </c>
      <c r="L139" s="143" t="s">
        <v>248</v>
      </c>
      <c r="M139" s="143" t="s">
        <v>232</v>
      </c>
      <c r="N139" s="143" t="s">
        <v>232</v>
      </c>
      <c r="O139" s="143" t="s">
        <v>232</v>
      </c>
      <c r="P139" s="144"/>
      <c r="Q139" s="144"/>
      <c r="R139" s="145">
        <f>'Приложение 1.1'!X133</f>
        <v>4.4</v>
      </c>
      <c r="S139" s="122" t="s">
        <v>39</v>
      </c>
      <c r="T139" s="145">
        <f t="shared" si="4"/>
        <v>4.4</v>
      </c>
      <c r="U139" s="146" t="str">
        <f t="shared" si="5"/>
        <v>-</v>
      </c>
      <c r="V139" s="100" t="s">
        <v>249</v>
      </c>
      <c r="W139" s="100" t="s">
        <v>233</v>
      </c>
      <c r="X139" s="100" t="s">
        <v>234</v>
      </c>
      <c r="Y139" s="101"/>
      <c r="Z139" s="101"/>
      <c r="AA139" s="101"/>
      <c r="AB139" s="101"/>
    </row>
    <row r="140" spans="1:28" ht="47.25">
      <c r="A140" s="140" t="s">
        <v>362</v>
      </c>
      <c r="B140" s="141" t="str">
        <f>'Приложение 1.1'!F134</f>
        <v>Реконструкция ШСВ-110 кВ</v>
      </c>
      <c r="C140" s="303"/>
      <c r="D140" s="304"/>
      <c r="E140" s="131"/>
      <c r="F140" s="131"/>
      <c r="G140" s="131"/>
      <c r="H140" s="131"/>
      <c r="I140" s="254"/>
      <c r="J140" s="142">
        <f>'Приложение 1.1'!I134</f>
        <v>2019</v>
      </c>
      <c r="K140" s="142">
        <f>'Приложение 1.1'!J134</f>
        <v>2019</v>
      </c>
      <c r="L140" s="143" t="s">
        <v>248</v>
      </c>
      <c r="M140" s="143" t="s">
        <v>232</v>
      </c>
      <c r="N140" s="143" t="s">
        <v>232</v>
      </c>
      <c r="O140" s="143" t="s">
        <v>232</v>
      </c>
      <c r="P140" s="144"/>
      <c r="Q140" s="144"/>
      <c r="R140" s="145">
        <f>'Приложение 1.1'!X134</f>
        <v>0.5</v>
      </c>
      <c r="S140" s="122" t="s">
        <v>39</v>
      </c>
      <c r="T140" s="145">
        <f t="shared" si="4"/>
        <v>0.5</v>
      </c>
      <c r="U140" s="146" t="str">
        <f t="shared" si="5"/>
        <v>-</v>
      </c>
      <c r="V140" s="100" t="s">
        <v>249</v>
      </c>
      <c r="W140" s="100" t="s">
        <v>233</v>
      </c>
      <c r="X140" s="100" t="s">
        <v>234</v>
      </c>
      <c r="Y140" s="101"/>
      <c r="Z140" s="101"/>
      <c r="AA140" s="101"/>
      <c r="AB140" s="101"/>
    </row>
    <row r="141" spans="1:28" s="12" customFormat="1" ht="20.25">
      <c r="A141" s="134" t="s">
        <v>91</v>
      </c>
      <c r="B141" s="135" t="str">
        <f>'Приложение 1.1'!F135</f>
        <v>ПС Самаровка</v>
      </c>
      <c r="C141" s="136"/>
      <c r="D141" s="248"/>
      <c r="E141" s="132"/>
      <c r="F141" s="132"/>
      <c r="G141" s="132"/>
      <c r="H141" s="132">
        <v>104</v>
      </c>
      <c r="I141" s="253" t="s">
        <v>39</v>
      </c>
      <c r="J141" s="137"/>
      <c r="K141" s="137"/>
      <c r="L141" s="132"/>
      <c r="M141" s="132"/>
      <c r="N141" s="132"/>
      <c r="O141" s="132"/>
      <c r="P141" s="132"/>
      <c r="Q141" s="132"/>
      <c r="R141" s="138"/>
      <c r="S141" s="117"/>
      <c r="T141" s="138"/>
      <c r="U141" s="139"/>
      <c r="V141" s="97"/>
      <c r="W141" s="97"/>
      <c r="X141" s="97"/>
      <c r="Y141" s="102"/>
      <c r="Z141" s="102"/>
      <c r="AA141" s="102"/>
      <c r="AB141" s="102"/>
    </row>
    <row r="142" spans="1:28" ht="47.25">
      <c r="A142" s="140" t="s">
        <v>363</v>
      </c>
      <c r="B142" s="141" t="str">
        <f>'Приложение 1.1'!F136</f>
        <v>ПС Самаровка Реконструкция защит АТ</v>
      </c>
      <c r="C142" s="297" t="s">
        <v>228</v>
      </c>
      <c r="D142" s="300" t="s">
        <v>247</v>
      </c>
      <c r="E142" s="131"/>
      <c r="F142" s="131"/>
      <c r="G142" s="131"/>
      <c r="H142" s="131"/>
      <c r="I142" s="254"/>
      <c r="J142" s="142">
        <f>'Приложение 1.1'!I136</f>
        <v>2015</v>
      </c>
      <c r="K142" s="142">
        <f>'Приложение 1.1'!J136</f>
        <v>2016</v>
      </c>
      <c r="L142" s="143" t="s">
        <v>248</v>
      </c>
      <c r="M142" s="143" t="s">
        <v>232</v>
      </c>
      <c r="N142" s="143" t="s">
        <v>232</v>
      </c>
      <c r="O142" s="143" t="s">
        <v>232</v>
      </c>
      <c r="P142" s="144"/>
      <c r="Q142" s="144"/>
      <c r="R142" s="145">
        <f>'Приложение 1.1'!X136</f>
        <v>11.6</v>
      </c>
      <c r="S142" s="122" t="s">
        <v>39</v>
      </c>
      <c r="T142" s="145">
        <f t="shared" si="4"/>
        <v>11.6</v>
      </c>
      <c r="U142" s="146" t="str">
        <f t="shared" si="5"/>
        <v>-</v>
      </c>
      <c r="V142" s="100" t="s">
        <v>249</v>
      </c>
      <c r="W142" s="100" t="s">
        <v>233</v>
      </c>
      <c r="X142" s="100" t="s">
        <v>234</v>
      </c>
      <c r="Y142" s="101"/>
      <c r="Z142" s="101"/>
      <c r="AA142" s="101"/>
      <c r="AB142" s="101"/>
    </row>
    <row r="143" spans="1:28" ht="47.25">
      <c r="A143" s="140" t="s">
        <v>364</v>
      </c>
      <c r="B143" s="141" t="str">
        <f>'Приложение 1.1'!F137</f>
        <v>Реконструкция защит ВЛ-220 кВ Кумертау</v>
      </c>
      <c r="C143" s="298"/>
      <c r="D143" s="301"/>
      <c r="E143" s="131"/>
      <c r="F143" s="131"/>
      <c r="G143" s="131"/>
      <c r="H143" s="131"/>
      <c r="I143" s="254"/>
      <c r="J143" s="142">
        <f>'Приложение 1.1'!I137</f>
        <v>2017</v>
      </c>
      <c r="K143" s="142">
        <f>'Приложение 1.1'!J137</f>
        <v>2018</v>
      </c>
      <c r="L143" s="143" t="s">
        <v>248</v>
      </c>
      <c r="M143" s="143" t="s">
        <v>232</v>
      </c>
      <c r="N143" s="143" t="s">
        <v>232</v>
      </c>
      <c r="O143" s="143" t="s">
        <v>232</v>
      </c>
      <c r="P143" s="144"/>
      <c r="Q143" s="144"/>
      <c r="R143" s="145">
        <f>'Приложение 1.1'!X137</f>
        <v>5.3999999999999995</v>
      </c>
      <c r="S143" s="122" t="s">
        <v>39</v>
      </c>
      <c r="T143" s="145">
        <f t="shared" si="4"/>
        <v>5.3999999999999995</v>
      </c>
      <c r="U143" s="146" t="str">
        <f t="shared" si="5"/>
        <v>-</v>
      </c>
      <c r="V143" s="100" t="s">
        <v>249</v>
      </c>
      <c r="W143" s="100" t="s">
        <v>233</v>
      </c>
      <c r="X143" s="100" t="s">
        <v>234</v>
      </c>
      <c r="Y143" s="101"/>
      <c r="Z143" s="101"/>
      <c r="AA143" s="101"/>
      <c r="AB143" s="101"/>
    </row>
    <row r="144" spans="1:28" ht="47.25">
      <c r="A144" s="140" t="s">
        <v>365</v>
      </c>
      <c r="B144" s="141" t="str">
        <f>'Приложение 1.1'!F138</f>
        <v>Реконструкция защит ВЛ-110 кВ 3 шт.</v>
      </c>
      <c r="C144" s="298"/>
      <c r="D144" s="301"/>
      <c r="E144" s="131"/>
      <c r="F144" s="131"/>
      <c r="G144" s="131"/>
      <c r="H144" s="131"/>
      <c r="I144" s="254"/>
      <c r="J144" s="142">
        <f>'Приложение 1.1'!I138</f>
        <v>2016</v>
      </c>
      <c r="K144" s="142">
        <f>'Приложение 1.1'!J138</f>
        <v>2019</v>
      </c>
      <c r="L144" s="143" t="s">
        <v>248</v>
      </c>
      <c r="M144" s="143" t="s">
        <v>232</v>
      </c>
      <c r="N144" s="143" t="s">
        <v>232</v>
      </c>
      <c r="O144" s="143" t="s">
        <v>232</v>
      </c>
      <c r="P144" s="144"/>
      <c r="Q144" s="144"/>
      <c r="R144" s="145">
        <f>'Приложение 1.1'!X138</f>
        <v>11.1</v>
      </c>
      <c r="S144" s="122" t="s">
        <v>39</v>
      </c>
      <c r="T144" s="145">
        <f t="shared" si="4"/>
        <v>11.1</v>
      </c>
      <c r="U144" s="146" t="str">
        <f t="shared" si="5"/>
        <v>-</v>
      </c>
      <c r="V144" s="100" t="s">
        <v>249</v>
      </c>
      <c r="W144" s="100" t="s">
        <v>233</v>
      </c>
      <c r="X144" s="100" t="s">
        <v>234</v>
      </c>
      <c r="Y144" s="101"/>
      <c r="Z144" s="101"/>
      <c r="AA144" s="101"/>
      <c r="AB144" s="101"/>
    </row>
    <row r="145" spans="1:28" ht="47.25">
      <c r="A145" s="140" t="s">
        <v>366</v>
      </c>
      <c r="B145" s="141" t="str">
        <f>'Приложение 1.1'!F139</f>
        <v>Модернизация ПА 220 кВ 2 шт.</v>
      </c>
      <c r="C145" s="298"/>
      <c r="D145" s="301"/>
      <c r="E145" s="131"/>
      <c r="F145" s="131"/>
      <c r="G145" s="131"/>
      <c r="H145" s="131"/>
      <c r="I145" s="254"/>
      <c r="J145" s="142">
        <f>'Приложение 1.1'!I139</f>
        <v>2017</v>
      </c>
      <c r="K145" s="142">
        <f>'Приложение 1.1'!J139</f>
        <v>2018</v>
      </c>
      <c r="L145" s="143" t="s">
        <v>248</v>
      </c>
      <c r="M145" s="143" t="s">
        <v>232</v>
      </c>
      <c r="N145" s="143" t="s">
        <v>232</v>
      </c>
      <c r="O145" s="143" t="s">
        <v>232</v>
      </c>
      <c r="P145" s="144"/>
      <c r="Q145" s="144"/>
      <c r="R145" s="145">
        <f>'Приложение 1.1'!X139</f>
        <v>2.25</v>
      </c>
      <c r="S145" s="122" t="s">
        <v>39</v>
      </c>
      <c r="T145" s="145">
        <f t="shared" si="4"/>
        <v>2.25</v>
      </c>
      <c r="U145" s="146" t="str">
        <f t="shared" si="5"/>
        <v>-</v>
      </c>
      <c r="V145" s="100" t="s">
        <v>249</v>
      </c>
      <c r="W145" s="100" t="s">
        <v>233</v>
      </c>
      <c r="X145" s="100" t="s">
        <v>234</v>
      </c>
      <c r="Y145" s="101"/>
      <c r="Z145" s="101"/>
      <c r="AA145" s="101"/>
      <c r="AB145" s="101"/>
    </row>
    <row r="146" spans="1:28" ht="47.25">
      <c r="A146" s="140" t="s">
        <v>367</v>
      </c>
      <c r="B146" s="141" t="str">
        <f>'Приложение 1.1'!F140</f>
        <v>Модернизация ПА-110 кВ 7 шт.</v>
      </c>
      <c r="C146" s="298"/>
      <c r="D146" s="301"/>
      <c r="E146" s="131"/>
      <c r="F146" s="131"/>
      <c r="G146" s="131"/>
      <c r="H146" s="131"/>
      <c r="I146" s="254"/>
      <c r="J146" s="142">
        <f>'Приложение 1.1'!I140</f>
        <v>2017</v>
      </c>
      <c r="K146" s="142">
        <f>'Приложение 1.1'!J140</f>
        <v>2018</v>
      </c>
      <c r="L146" s="143" t="s">
        <v>248</v>
      </c>
      <c r="M146" s="143" t="s">
        <v>232</v>
      </c>
      <c r="N146" s="143" t="s">
        <v>232</v>
      </c>
      <c r="O146" s="143" t="s">
        <v>232</v>
      </c>
      <c r="P146" s="144"/>
      <c r="Q146" s="144"/>
      <c r="R146" s="145">
        <f>'Приложение 1.1'!X140</f>
        <v>2.25</v>
      </c>
      <c r="S146" s="122" t="s">
        <v>39</v>
      </c>
      <c r="T146" s="145">
        <f t="shared" si="4"/>
        <v>2.25</v>
      </c>
      <c r="U146" s="146" t="str">
        <f t="shared" si="5"/>
        <v>-</v>
      </c>
      <c r="V146" s="100" t="s">
        <v>249</v>
      </c>
      <c r="W146" s="100" t="s">
        <v>233</v>
      </c>
      <c r="X146" s="100" t="s">
        <v>234</v>
      </c>
      <c r="Y146" s="101"/>
      <c r="Z146" s="101"/>
      <c r="AA146" s="101"/>
      <c r="AB146" s="101"/>
    </row>
    <row r="147" spans="1:28" ht="47.25">
      <c r="A147" s="140" t="s">
        <v>368</v>
      </c>
      <c r="B147" s="141" t="str">
        <f>'Приложение 1.1'!F141</f>
        <v>Реконструкция РАС</v>
      </c>
      <c r="C147" s="299"/>
      <c r="D147" s="302"/>
      <c r="E147" s="131"/>
      <c r="F147" s="131"/>
      <c r="G147" s="131"/>
      <c r="H147" s="131"/>
      <c r="I147" s="254"/>
      <c r="J147" s="142">
        <f>'Приложение 1.1'!I141</f>
        <v>2019</v>
      </c>
      <c r="K147" s="142">
        <f>'Приложение 1.1'!J141</f>
        <v>2019</v>
      </c>
      <c r="L147" s="143" t="s">
        <v>248</v>
      </c>
      <c r="M147" s="143" t="s">
        <v>232</v>
      </c>
      <c r="N147" s="143" t="s">
        <v>232</v>
      </c>
      <c r="O147" s="143" t="s">
        <v>232</v>
      </c>
      <c r="P147" s="144"/>
      <c r="Q147" s="144"/>
      <c r="R147" s="145">
        <f>'Приложение 1.1'!X141</f>
        <v>0.6</v>
      </c>
      <c r="S147" s="122" t="s">
        <v>39</v>
      </c>
      <c r="T147" s="145">
        <f t="shared" si="4"/>
        <v>0.6</v>
      </c>
      <c r="U147" s="146" t="str">
        <f t="shared" si="5"/>
        <v>-</v>
      </c>
      <c r="V147" s="100" t="s">
        <v>249</v>
      </c>
      <c r="W147" s="100" t="s">
        <v>233</v>
      </c>
      <c r="X147" s="100" t="s">
        <v>234</v>
      </c>
      <c r="Y147" s="101"/>
      <c r="Z147" s="101"/>
      <c r="AA147" s="101"/>
      <c r="AB147" s="101"/>
    </row>
    <row r="148" spans="1:28" s="12" customFormat="1" ht="22.5" customHeight="1">
      <c r="A148" s="134" t="s">
        <v>22</v>
      </c>
      <c r="B148" s="135" t="str">
        <f>'Приложение 1.1'!F142</f>
        <v>Создание систем телемеханики  и связи </v>
      </c>
      <c r="C148" s="297" t="s">
        <v>228</v>
      </c>
      <c r="D148" s="300" t="s">
        <v>228</v>
      </c>
      <c r="E148" s="132"/>
      <c r="F148" s="132"/>
      <c r="G148" s="132"/>
      <c r="H148" s="132" t="s">
        <v>39</v>
      </c>
      <c r="I148" s="253" t="s">
        <v>39</v>
      </c>
      <c r="J148" s="137">
        <f>'Приложение 1.1'!I142</f>
        <v>0</v>
      </c>
      <c r="K148" s="137">
        <f>'Приложение 1.1'!J142</f>
        <v>0</v>
      </c>
      <c r="L148" s="114" t="s">
        <v>248</v>
      </c>
      <c r="M148" s="114" t="s">
        <v>232</v>
      </c>
      <c r="N148" s="114" t="s">
        <v>232</v>
      </c>
      <c r="O148" s="114" t="s">
        <v>232</v>
      </c>
      <c r="P148" s="132"/>
      <c r="Q148" s="132"/>
      <c r="R148" s="138">
        <f>'Приложение 1.1'!X142</f>
        <v>11.2</v>
      </c>
      <c r="S148" s="117" t="s">
        <v>39</v>
      </c>
      <c r="T148" s="138">
        <f t="shared" si="4"/>
        <v>11.2</v>
      </c>
      <c r="U148" s="139" t="str">
        <f t="shared" si="5"/>
        <v>-</v>
      </c>
      <c r="V148" s="97" t="s">
        <v>249</v>
      </c>
      <c r="W148" s="97" t="s">
        <v>233</v>
      </c>
      <c r="X148" s="97" t="s">
        <v>234</v>
      </c>
      <c r="Y148" s="102"/>
      <c r="Z148" s="102"/>
      <c r="AA148" s="102"/>
      <c r="AB148" s="102"/>
    </row>
    <row r="149" spans="1:28" ht="22.5" customHeight="1">
      <c r="A149" s="140" t="s">
        <v>184</v>
      </c>
      <c r="B149" s="141" t="str">
        <f>'Приложение 1.1'!F143</f>
        <v>Реконструкция СОТИ</v>
      </c>
      <c r="C149" s="298"/>
      <c r="D149" s="301"/>
      <c r="E149" s="131"/>
      <c r="F149" s="131"/>
      <c r="G149" s="131"/>
      <c r="H149" s="131"/>
      <c r="I149" s="254"/>
      <c r="J149" s="142">
        <f>'Приложение 1.1'!I143</f>
        <v>2016</v>
      </c>
      <c r="K149" s="142">
        <f>'Приложение 1.1'!J143</f>
        <v>2016</v>
      </c>
      <c r="L149" s="143" t="s">
        <v>248</v>
      </c>
      <c r="M149" s="143" t="s">
        <v>232</v>
      </c>
      <c r="N149" s="143" t="s">
        <v>232</v>
      </c>
      <c r="O149" s="143" t="s">
        <v>232</v>
      </c>
      <c r="P149" s="144"/>
      <c r="Q149" s="144"/>
      <c r="R149" s="145">
        <f>'Приложение 1.1'!X143</f>
        <v>11.2</v>
      </c>
      <c r="S149" s="122" t="s">
        <v>39</v>
      </c>
      <c r="T149" s="145">
        <f t="shared" si="4"/>
        <v>11.2</v>
      </c>
      <c r="U149" s="146" t="str">
        <f t="shared" si="5"/>
        <v>-</v>
      </c>
      <c r="V149" s="100" t="s">
        <v>249</v>
      </c>
      <c r="W149" s="100" t="s">
        <v>233</v>
      </c>
      <c r="X149" s="100" t="s">
        <v>234</v>
      </c>
      <c r="Y149" s="101"/>
      <c r="Z149" s="101"/>
      <c r="AA149" s="101"/>
      <c r="AB149" s="101"/>
    </row>
    <row r="150" spans="1:28" ht="47.25" hidden="1">
      <c r="A150" s="140" t="s">
        <v>250</v>
      </c>
      <c r="B150" s="141" t="str">
        <f>'Приложение 1.1'!F144</f>
        <v>Установка устройств регулирования напряжения и компенсации реактивной мощности</v>
      </c>
      <c r="C150" s="298"/>
      <c r="D150" s="301"/>
      <c r="E150" s="131"/>
      <c r="F150" s="131"/>
      <c r="G150" s="131"/>
      <c r="H150" s="131"/>
      <c r="I150" s="254"/>
      <c r="J150" s="142">
        <f>'Приложение 1.1'!I144</f>
        <v>0</v>
      </c>
      <c r="K150" s="142">
        <f>'Приложение 1.1'!J144</f>
        <v>0</v>
      </c>
      <c r="L150" s="143" t="s">
        <v>248</v>
      </c>
      <c r="M150" s="143" t="s">
        <v>232</v>
      </c>
      <c r="N150" s="143" t="s">
        <v>232</v>
      </c>
      <c r="O150" s="143" t="s">
        <v>232</v>
      </c>
      <c r="P150" s="144"/>
      <c r="Q150" s="144"/>
      <c r="R150" s="145">
        <f>'Приложение 1.1'!X144</f>
        <v>0</v>
      </c>
      <c r="S150" s="122" t="s">
        <v>39</v>
      </c>
      <c r="T150" s="145">
        <f t="shared" si="4"/>
        <v>0</v>
      </c>
      <c r="U150" s="146" t="str">
        <f t="shared" si="5"/>
        <v>-</v>
      </c>
      <c r="V150" s="100" t="s">
        <v>249</v>
      </c>
      <c r="W150" s="100" t="s">
        <v>233</v>
      </c>
      <c r="X150" s="100" t="s">
        <v>234</v>
      </c>
      <c r="Y150" s="101"/>
      <c r="Z150" s="101"/>
      <c r="AA150" s="101"/>
      <c r="AB150" s="101"/>
    </row>
    <row r="151" spans="1:28" s="12" customFormat="1" ht="20.25">
      <c r="A151" s="134" t="s">
        <v>251</v>
      </c>
      <c r="B151" s="135" t="str">
        <f>'Приложение 1.1'!F145</f>
        <v>Прочие направления</v>
      </c>
      <c r="C151" s="147"/>
      <c r="D151" s="249"/>
      <c r="E151" s="132"/>
      <c r="F151" s="132"/>
      <c r="G151" s="132"/>
      <c r="H151" s="132" t="s">
        <v>39</v>
      </c>
      <c r="I151" s="253" t="s">
        <v>39</v>
      </c>
      <c r="J151" s="137"/>
      <c r="K151" s="137"/>
      <c r="L151" s="132"/>
      <c r="M151" s="132"/>
      <c r="N151" s="132"/>
      <c r="O151" s="132"/>
      <c r="P151" s="132"/>
      <c r="Q151" s="132"/>
      <c r="R151" s="138"/>
      <c r="S151" s="117"/>
      <c r="T151" s="138"/>
      <c r="U151" s="139"/>
      <c r="V151" s="97"/>
      <c r="W151" s="97"/>
      <c r="X151" s="97"/>
      <c r="Y151" s="102"/>
      <c r="Z151" s="102"/>
      <c r="AA151" s="102"/>
      <c r="AB151" s="102"/>
    </row>
    <row r="152" spans="1:28" s="12" customFormat="1" ht="20.25">
      <c r="A152" s="134" t="s">
        <v>129</v>
      </c>
      <c r="B152" s="135" t="str">
        <f>'Приложение 1.1'!F146</f>
        <v>Приобретение ОНМ</v>
      </c>
      <c r="C152" s="147"/>
      <c r="D152" s="249"/>
      <c r="E152" s="132"/>
      <c r="F152" s="132"/>
      <c r="G152" s="132"/>
      <c r="H152" s="132" t="s">
        <v>39</v>
      </c>
      <c r="I152" s="253" t="s">
        <v>39</v>
      </c>
      <c r="J152" s="137"/>
      <c r="K152" s="137"/>
      <c r="L152" s="114"/>
      <c r="M152" s="114"/>
      <c r="N152" s="114"/>
      <c r="O152" s="114"/>
      <c r="P152" s="132"/>
      <c r="Q152" s="132"/>
      <c r="R152" s="138"/>
      <c r="S152" s="117"/>
      <c r="T152" s="138"/>
      <c r="U152" s="139"/>
      <c r="V152" s="97"/>
      <c r="W152" s="97"/>
      <c r="X152" s="97"/>
      <c r="Y152" s="102"/>
      <c r="Z152" s="102"/>
      <c r="AA152" s="102"/>
      <c r="AB152" s="102"/>
    </row>
    <row r="153" spans="1:28" ht="20.25">
      <c r="A153" s="140" t="s">
        <v>369</v>
      </c>
      <c r="B153" s="141" t="str">
        <f>'Приложение 1.1'!F147</f>
        <v>Приобретение грузопассажирского, пассажирского автотранспорта (14 шт.)</v>
      </c>
      <c r="C153" s="297" t="s">
        <v>228</v>
      </c>
      <c r="D153" s="300" t="s">
        <v>228</v>
      </c>
      <c r="E153" s="131"/>
      <c r="F153" s="131"/>
      <c r="G153" s="131"/>
      <c r="H153" s="131"/>
      <c r="I153" s="254"/>
      <c r="J153" s="142">
        <f>'Приложение 1.1'!I147</f>
        <v>2016</v>
      </c>
      <c r="K153" s="142">
        <f>'Приложение 1.1'!J147</f>
        <v>2019</v>
      </c>
      <c r="L153" s="143" t="s">
        <v>232</v>
      </c>
      <c r="M153" s="143" t="s">
        <v>232</v>
      </c>
      <c r="N153" s="143" t="s">
        <v>232</v>
      </c>
      <c r="O153" s="143" t="s">
        <v>232</v>
      </c>
      <c r="P153" s="144"/>
      <c r="Q153" s="144"/>
      <c r="R153" s="145">
        <f>'Приложение 1.1'!X147</f>
        <v>23.6</v>
      </c>
      <c r="S153" s="122" t="s">
        <v>39</v>
      </c>
      <c r="T153" s="145">
        <f t="shared" si="4"/>
        <v>23.6</v>
      </c>
      <c r="U153" s="146" t="str">
        <f t="shared" si="5"/>
        <v>-</v>
      </c>
      <c r="V153" s="100"/>
      <c r="W153" s="100"/>
      <c r="X153" s="100" t="s">
        <v>234</v>
      </c>
      <c r="Y153" s="101"/>
      <c r="Z153" s="101"/>
      <c r="AA153" s="101"/>
      <c r="AB153" s="101"/>
    </row>
    <row r="154" spans="1:28" ht="20.25">
      <c r="A154" s="140" t="s">
        <v>370</v>
      </c>
      <c r="B154" s="141" t="str">
        <f>'Приложение 1.1'!F148</f>
        <v>Приобретение устройств РЕТОМ, Omicron (10 шт.)</v>
      </c>
      <c r="C154" s="298"/>
      <c r="D154" s="301"/>
      <c r="E154" s="131"/>
      <c r="F154" s="131"/>
      <c r="G154" s="131"/>
      <c r="H154" s="131"/>
      <c r="I154" s="254"/>
      <c r="J154" s="142">
        <f>'Приложение 1.1'!I148</f>
        <v>2016</v>
      </c>
      <c r="K154" s="142">
        <f>'Приложение 1.1'!J148</f>
        <v>2019</v>
      </c>
      <c r="L154" s="143" t="s">
        <v>232</v>
      </c>
      <c r="M154" s="143" t="s">
        <v>232</v>
      </c>
      <c r="N154" s="143" t="s">
        <v>232</v>
      </c>
      <c r="O154" s="143" t="s">
        <v>232</v>
      </c>
      <c r="P154" s="144"/>
      <c r="Q154" s="144"/>
      <c r="R154" s="145">
        <f>'Приложение 1.1'!X148</f>
        <v>14.400000000000002</v>
      </c>
      <c r="S154" s="122" t="s">
        <v>39</v>
      </c>
      <c r="T154" s="145">
        <f t="shared" si="4"/>
        <v>14.400000000000002</v>
      </c>
      <c r="U154" s="146" t="str">
        <f t="shared" si="5"/>
        <v>-</v>
      </c>
      <c r="V154" s="100"/>
      <c r="W154" s="100"/>
      <c r="X154" s="100" t="s">
        <v>234</v>
      </c>
      <c r="Y154" s="101"/>
      <c r="Z154" s="101"/>
      <c r="AA154" s="101"/>
      <c r="AB154" s="101"/>
    </row>
    <row r="155" spans="1:28" ht="20.25">
      <c r="A155" s="140" t="s">
        <v>371</v>
      </c>
      <c r="B155" s="141" t="str">
        <f>'Приложение 1.1'!F149</f>
        <v>Приобретение устройств для диагностики электрооборудования (15 шт.)</v>
      </c>
      <c r="C155" s="298"/>
      <c r="D155" s="301"/>
      <c r="E155" s="131"/>
      <c r="F155" s="131"/>
      <c r="G155" s="131"/>
      <c r="H155" s="131"/>
      <c r="I155" s="254"/>
      <c r="J155" s="142">
        <f>'Приложение 1.1'!I149</f>
        <v>2016</v>
      </c>
      <c r="K155" s="142">
        <f>'Приложение 1.1'!J149</f>
        <v>2019</v>
      </c>
      <c r="L155" s="143" t="s">
        <v>232</v>
      </c>
      <c r="M155" s="143" t="s">
        <v>232</v>
      </c>
      <c r="N155" s="143" t="s">
        <v>232</v>
      </c>
      <c r="O155" s="143" t="s">
        <v>232</v>
      </c>
      <c r="P155" s="144"/>
      <c r="Q155" s="144"/>
      <c r="R155" s="145">
        <f>'Приложение 1.1'!X149</f>
        <v>7.200000000000001</v>
      </c>
      <c r="S155" s="122" t="s">
        <v>39</v>
      </c>
      <c r="T155" s="145">
        <f t="shared" si="4"/>
        <v>7.200000000000001</v>
      </c>
      <c r="U155" s="146" t="str">
        <f t="shared" si="5"/>
        <v>-</v>
      </c>
      <c r="V155" s="100"/>
      <c r="W155" s="100"/>
      <c r="X155" s="100" t="s">
        <v>234</v>
      </c>
      <c r="Y155" s="101"/>
      <c r="Z155" s="101"/>
      <c r="AA155" s="101"/>
      <c r="AB155" s="101"/>
    </row>
    <row r="156" spans="1:28" ht="20.25">
      <c r="A156" s="140" t="s">
        <v>372</v>
      </c>
      <c r="B156" s="141" t="str">
        <f>'Приложение 1.1'!F150</f>
        <v>Приобретение минимоек (16 шт.)</v>
      </c>
      <c r="C156" s="298"/>
      <c r="D156" s="301"/>
      <c r="E156" s="131"/>
      <c r="F156" s="131"/>
      <c r="G156" s="131"/>
      <c r="H156" s="131"/>
      <c r="I156" s="254"/>
      <c r="J156" s="142">
        <f>'Приложение 1.1'!I150</f>
        <v>2017</v>
      </c>
      <c r="K156" s="142">
        <f>'Приложение 1.1'!J150</f>
        <v>2019</v>
      </c>
      <c r="L156" s="143" t="s">
        <v>232</v>
      </c>
      <c r="M156" s="143" t="s">
        <v>232</v>
      </c>
      <c r="N156" s="143" t="s">
        <v>232</v>
      </c>
      <c r="O156" s="143" t="s">
        <v>232</v>
      </c>
      <c r="P156" s="144"/>
      <c r="Q156" s="144"/>
      <c r="R156" s="145">
        <f>'Приложение 1.1'!X150</f>
        <v>2.3499999999999996</v>
      </c>
      <c r="S156" s="122" t="s">
        <v>39</v>
      </c>
      <c r="T156" s="145">
        <f t="shared" si="4"/>
        <v>2.3499999999999996</v>
      </c>
      <c r="U156" s="146" t="str">
        <f t="shared" si="5"/>
        <v>-</v>
      </c>
      <c r="V156" s="100"/>
      <c r="W156" s="100"/>
      <c r="X156" s="100" t="s">
        <v>234</v>
      </c>
      <c r="Y156" s="101"/>
      <c r="Z156" s="101"/>
      <c r="AA156" s="101"/>
      <c r="AB156" s="101"/>
    </row>
    <row r="157" spans="1:28" ht="20.25">
      <c r="A157" s="140" t="s">
        <v>373</v>
      </c>
      <c r="B157" s="141" t="str">
        <f>'Приложение 1.1'!F151</f>
        <v>Приобретение инструмента, техн. оснастки (гидропрессы, инверторные аппараты) (16 шт.)</v>
      </c>
      <c r="C157" s="298"/>
      <c r="D157" s="301"/>
      <c r="E157" s="131"/>
      <c r="F157" s="131"/>
      <c r="G157" s="131"/>
      <c r="H157" s="131"/>
      <c r="I157" s="254"/>
      <c r="J157" s="142">
        <f>'Приложение 1.1'!I151</f>
        <v>2016</v>
      </c>
      <c r="K157" s="142">
        <f>'Приложение 1.1'!J151</f>
        <v>2019</v>
      </c>
      <c r="L157" s="143" t="s">
        <v>232</v>
      </c>
      <c r="M157" s="143" t="s">
        <v>232</v>
      </c>
      <c r="N157" s="143" t="s">
        <v>232</v>
      </c>
      <c r="O157" s="143" t="s">
        <v>232</v>
      </c>
      <c r="P157" s="144"/>
      <c r="Q157" s="144"/>
      <c r="R157" s="145">
        <f>'Приложение 1.1'!X151</f>
        <v>4.85</v>
      </c>
      <c r="S157" s="122" t="s">
        <v>39</v>
      </c>
      <c r="T157" s="145">
        <f t="shared" si="4"/>
        <v>4.85</v>
      </c>
      <c r="U157" s="146" t="str">
        <f t="shared" si="5"/>
        <v>-</v>
      </c>
      <c r="V157" s="100"/>
      <c r="W157" s="100"/>
      <c r="X157" s="100" t="s">
        <v>234</v>
      </c>
      <c r="Y157" s="101"/>
      <c r="Z157" s="101"/>
      <c r="AA157" s="101"/>
      <c r="AB157" s="101"/>
    </row>
    <row r="158" spans="1:28" ht="20.25">
      <c r="A158" s="140" t="s">
        <v>374</v>
      </c>
      <c r="B158" s="141" t="str">
        <f>'Приложение 1.1'!F152</f>
        <v>Приобретение центрального коммутатора (серверное оборудование)</v>
      </c>
      <c r="C158" s="299"/>
      <c r="D158" s="302"/>
      <c r="E158" s="131"/>
      <c r="F158" s="131"/>
      <c r="G158" s="131"/>
      <c r="H158" s="131"/>
      <c r="I158" s="254"/>
      <c r="J158" s="142">
        <f>'Приложение 1.1'!I152</f>
        <v>2016</v>
      </c>
      <c r="K158" s="142">
        <f>'Приложение 1.1'!J152</f>
        <v>2019</v>
      </c>
      <c r="L158" s="143" t="s">
        <v>232</v>
      </c>
      <c r="M158" s="143" t="s">
        <v>232</v>
      </c>
      <c r="N158" s="143" t="s">
        <v>232</v>
      </c>
      <c r="O158" s="143" t="s">
        <v>232</v>
      </c>
      <c r="P158" s="144"/>
      <c r="Q158" s="144"/>
      <c r="R158" s="145">
        <f>'Приложение 1.1'!X152</f>
        <v>19.6</v>
      </c>
      <c r="S158" s="122" t="s">
        <v>39</v>
      </c>
      <c r="T158" s="145">
        <f t="shared" si="4"/>
        <v>19.6</v>
      </c>
      <c r="U158" s="146" t="str">
        <f t="shared" si="5"/>
        <v>-</v>
      </c>
      <c r="V158" s="100"/>
      <c r="W158" s="100"/>
      <c r="X158" s="100" t="s">
        <v>234</v>
      </c>
      <c r="Y158" s="101"/>
      <c r="Z158" s="101"/>
      <c r="AA158" s="101"/>
      <c r="AB158" s="101"/>
    </row>
    <row r="159" spans="1:28" s="12" customFormat="1" ht="20.25">
      <c r="A159" s="134" t="s">
        <v>130</v>
      </c>
      <c r="B159" s="135" t="str">
        <f>'Приложение 1.1'!F153</f>
        <v>Мероприятия по обеспечению СВМ Затонской ТЭЦ</v>
      </c>
      <c r="C159" s="136"/>
      <c r="D159" s="248"/>
      <c r="E159" s="132"/>
      <c r="F159" s="132"/>
      <c r="G159" s="132"/>
      <c r="H159" s="132" t="s">
        <v>39</v>
      </c>
      <c r="I159" s="253" t="s">
        <v>39</v>
      </c>
      <c r="J159" s="137"/>
      <c r="K159" s="137"/>
      <c r="L159" s="132"/>
      <c r="M159" s="132"/>
      <c r="N159" s="132"/>
      <c r="O159" s="132"/>
      <c r="P159" s="132"/>
      <c r="Q159" s="132"/>
      <c r="R159" s="138"/>
      <c r="S159" s="117"/>
      <c r="T159" s="138"/>
      <c r="U159" s="139"/>
      <c r="V159" s="97"/>
      <c r="W159" s="97"/>
      <c r="X159" s="97"/>
      <c r="Y159" s="102"/>
      <c r="Z159" s="102"/>
      <c r="AA159" s="102"/>
      <c r="AB159" s="102"/>
    </row>
    <row r="160" spans="1:28" ht="31.5">
      <c r="A160" s="140" t="s">
        <v>375</v>
      </c>
      <c r="B160" s="141" t="str">
        <f>'Приложение 1.1'!F154</f>
        <v>Замена устройств РЗАиПА ПС Бекетово, НПЗ, Уфа-Южная</v>
      </c>
      <c r="C160" s="297" t="s">
        <v>228</v>
      </c>
      <c r="D160" s="300" t="s">
        <v>240</v>
      </c>
      <c r="E160" s="131"/>
      <c r="F160" s="131"/>
      <c r="G160" s="131"/>
      <c r="H160" s="131"/>
      <c r="I160" s="254"/>
      <c r="J160" s="142">
        <f>'Приложение 1.1'!I154</f>
        <v>2016</v>
      </c>
      <c r="K160" s="142">
        <f>'Приложение 1.1'!J154</f>
        <v>2016</v>
      </c>
      <c r="L160" s="143" t="s">
        <v>248</v>
      </c>
      <c r="M160" s="143" t="s">
        <v>232</v>
      </c>
      <c r="N160" s="143" t="s">
        <v>232</v>
      </c>
      <c r="O160" s="143" t="s">
        <v>232</v>
      </c>
      <c r="P160" s="144"/>
      <c r="Q160" s="144"/>
      <c r="R160" s="145">
        <f>'Приложение 1.1'!X154</f>
        <v>35</v>
      </c>
      <c r="S160" s="122" t="s">
        <v>39</v>
      </c>
      <c r="T160" s="145">
        <f t="shared" si="4"/>
        <v>35</v>
      </c>
      <c r="U160" s="146" t="str">
        <f t="shared" si="5"/>
        <v>-</v>
      </c>
      <c r="V160" s="100" t="s">
        <v>256</v>
      </c>
      <c r="W160" s="100" t="s">
        <v>233</v>
      </c>
      <c r="X160" s="100" t="s">
        <v>255</v>
      </c>
      <c r="Y160" s="101"/>
      <c r="Z160" s="101"/>
      <c r="AA160" s="101"/>
      <c r="AB160" s="101"/>
    </row>
    <row r="161" spans="1:28" ht="31.5">
      <c r="A161" s="140" t="s">
        <v>376</v>
      </c>
      <c r="B161" s="141" t="str">
        <f>'Приложение 1.1'!F155</f>
        <v>Замена силового оборудования ПС Бекетово, НПЗ, Уфа-Южная</v>
      </c>
      <c r="C161" s="298"/>
      <c r="D161" s="301"/>
      <c r="E161" s="131"/>
      <c r="F161" s="131"/>
      <c r="G161" s="131"/>
      <c r="H161" s="131"/>
      <c r="I161" s="254"/>
      <c r="J161" s="142">
        <f>'Приложение 1.1'!I155</f>
        <v>2016</v>
      </c>
      <c r="K161" s="142">
        <f>'Приложение 1.1'!J155</f>
        <v>2016</v>
      </c>
      <c r="L161" s="143" t="s">
        <v>248</v>
      </c>
      <c r="M161" s="143" t="s">
        <v>232</v>
      </c>
      <c r="N161" s="143" t="s">
        <v>232</v>
      </c>
      <c r="O161" s="143" t="s">
        <v>232</v>
      </c>
      <c r="P161" s="144"/>
      <c r="Q161" s="144"/>
      <c r="R161" s="145">
        <f>'Приложение 1.1'!X155</f>
        <v>26</v>
      </c>
      <c r="S161" s="122" t="s">
        <v>39</v>
      </c>
      <c r="T161" s="145">
        <f t="shared" si="4"/>
        <v>26</v>
      </c>
      <c r="U161" s="146" t="str">
        <f t="shared" si="5"/>
        <v>-</v>
      </c>
      <c r="V161" s="100" t="s">
        <v>256</v>
      </c>
      <c r="W161" s="100" t="s">
        <v>233</v>
      </c>
      <c r="X161" s="100" t="s">
        <v>255</v>
      </c>
      <c r="Y161" s="101"/>
      <c r="Z161" s="101"/>
      <c r="AA161" s="101"/>
      <c r="AB161" s="101"/>
    </row>
    <row r="162" spans="1:28" ht="31.5">
      <c r="A162" s="140" t="s">
        <v>377</v>
      </c>
      <c r="B162" s="141" t="str">
        <f>'Приложение 1.1'!F156</f>
        <v>Замена проводов ВЛ 220кВ Бекетово-Уфа-Южная с отп. ТЭЦ-2, Затонская ТЭЦ-НПЗ на провода большего сечения</v>
      </c>
      <c r="C162" s="298"/>
      <c r="D162" s="301"/>
      <c r="E162" s="131"/>
      <c r="F162" s="131"/>
      <c r="G162" s="131"/>
      <c r="H162" s="131"/>
      <c r="I162" s="254"/>
      <c r="J162" s="142">
        <f>'Приложение 1.1'!I156</f>
        <v>2016</v>
      </c>
      <c r="K162" s="142">
        <f>'Приложение 1.1'!J156</f>
        <v>2016</v>
      </c>
      <c r="L162" s="143" t="s">
        <v>248</v>
      </c>
      <c r="M162" s="143" t="s">
        <v>232</v>
      </c>
      <c r="N162" s="143" t="s">
        <v>232</v>
      </c>
      <c r="O162" s="143" t="s">
        <v>232</v>
      </c>
      <c r="P162" s="144"/>
      <c r="Q162" s="144"/>
      <c r="R162" s="145">
        <f>'Приложение 1.1'!X156</f>
        <v>40</v>
      </c>
      <c r="S162" s="122" t="s">
        <v>39</v>
      </c>
      <c r="T162" s="145">
        <f t="shared" si="4"/>
        <v>40</v>
      </c>
      <c r="U162" s="146" t="str">
        <f t="shared" si="5"/>
        <v>-</v>
      </c>
      <c r="V162" s="100" t="s">
        <v>256</v>
      </c>
      <c r="W162" s="100" t="s">
        <v>233</v>
      </c>
      <c r="X162" s="100" t="s">
        <v>255</v>
      </c>
      <c r="Y162" s="101"/>
      <c r="Z162" s="101"/>
      <c r="AA162" s="101"/>
      <c r="AB162" s="101"/>
    </row>
    <row r="163" spans="1:28" ht="31.5">
      <c r="A163" s="140" t="s">
        <v>378</v>
      </c>
      <c r="B163" s="141" t="str">
        <f>'Приложение 1.1'!F157</f>
        <v>Реконструкция ВЛ 220кВ Бекетово-НПЗ с изменением трассы</v>
      </c>
      <c r="C163" s="299"/>
      <c r="D163" s="302"/>
      <c r="E163" s="131"/>
      <c r="F163" s="131"/>
      <c r="G163" s="131"/>
      <c r="H163" s="131"/>
      <c r="I163" s="254"/>
      <c r="J163" s="142">
        <f>'Приложение 1.1'!I157</f>
        <v>2016</v>
      </c>
      <c r="K163" s="142">
        <f>'Приложение 1.1'!J157</f>
        <v>2016</v>
      </c>
      <c r="L163" s="143" t="s">
        <v>248</v>
      </c>
      <c r="M163" s="143" t="s">
        <v>248</v>
      </c>
      <c r="N163" s="143" t="s">
        <v>39</v>
      </c>
      <c r="O163" s="143" t="s">
        <v>39</v>
      </c>
      <c r="P163" s="144"/>
      <c r="Q163" s="144"/>
      <c r="R163" s="145">
        <f>'Приложение 1.1'!X157</f>
        <v>11.711</v>
      </c>
      <c r="S163" s="122" t="s">
        <v>39</v>
      </c>
      <c r="T163" s="145">
        <f t="shared" si="4"/>
        <v>11.711</v>
      </c>
      <c r="U163" s="146" t="str">
        <f t="shared" si="5"/>
        <v>-</v>
      </c>
      <c r="V163" s="100" t="s">
        <v>256</v>
      </c>
      <c r="W163" s="100" t="s">
        <v>233</v>
      </c>
      <c r="X163" s="100" t="s">
        <v>255</v>
      </c>
      <c r="Y163" s="101"/>
      <c r="Z163" s="101"/>
      <c r="AA163" s="101"/>
      <c r="AB163" s="101"/>
    </row>
    <row r="164" spans="1:28" s="12" customFormat="1" ht="20.25">
      <c r="A164" s="134" t="s">
        <v>131</v>
      </c>
      <c r="B164" s="135" t="str">
        <f>'Приложение 1.1'!F158</f>
        <v>Мероприятия по обеспечению антитеррор. защищенности</v>
      </c>
      <c r="C164" s="136"/>
      <c r="D164" s="248"/>
      <c r="E164" s="132"/>
      <c r="F164" s="132"/>
      <c r="G164" s="132"/>
      <c r="H164" s="132"/>
      <c r="I164" s="253" t="s">
        <v>39</v>
      </c>
      <c r="J164" s="137"/>
      <c r="K164" s="137"/>
      <c r="L164" s="114"/>
      <c r="M164" s="114"/>
      <c r="N164" s="114"/>
      <c r="O164" s="114"/>
      <c r="P164" s="132"/>
      <c r="Q164" s="132"/>
      <c r="R164" s="138"/>
      <c r="S164" s="117"/>
      <c r="T164" s="138"/>
      <c r="U164" s="139"/>
      <c r="V164" s="97"/>
      <c r="W164" s="97"/>
      <c r="X164" s="97"/>
      <c r="Y164" s="102"/>
      <c r="Z164" s="102"/>
      <c r="AA164" s="102"/>
      <c r="AB164" s="102"/>
    </row>
    <row r="165" spans="1:28" s="12" customFormat="1" ht="20.25">
      <c r="A165" s="134" t="s">
        <v>252</v>
      </c>
      <c r="B165" s="135" t="str">
        <f>'Приложение 1.1'!F161</f>
        <v>Прочее новое строительство</v>
      </c>
      <c r="C165" s="136"/>
      <c r="D165" s="248"/>
      <c r="E165" s="132"/>
      <c r="F165" s="132"/>
      <c r="G165" s="132"/>
      <c r="H165" s="132">
        <v>250</v>
      </c>
      <c r="I165" s="253" t="s">
        <v>39</v>
      </c>
      <c r="J165" s="137"/>
      <c r="K165" s="137"/>
      <c r="L165" s="132"/>
      <c r="M165" s="132"/>
      <c r="N165" s="132"/>
      <c r="O165" s="132"/>
      <c r="P165" s="132"/>
      <c r="Q165" s="132"/>
      <c r="R165" s="138"/>
      <c r="S165" s="117"/>
      <c r="T165" s="138"/>
      <c r="U165" s="139"/>
      <c r="V165" s="97"/>
      <c r="W165" s="97"/>
      <c r="X165" s="97"/>
      <c r="Y165" s="102"/>
      <c r="Z165" s="102"/>
      <c r="AA165" s="102"/>
      <c r="AB165" s="102"/>
    </row>
    <row r="166" spans="1:28" ht="47.25">
      <c r="A166" s="140" t="s">
        <v>379</v>
      </c>
      <c r="B166" s="141" t="str">
        <f>'Приложение 1.1'!F162</f>
        <v>ПС 220 Гвардейская с ВЛ</v>
      </c>
      <c r="C166" s="148" t="s">
        <v>228</v>
      </c>
      <c r="D166" s="250" t="s">
        <v>240</v>
      </c>
      <c r="E166" s="131"/>
      <c r="F166" s="131"/>
      <c r="G166" s="131"/>
      <c r="H166" s="131">
        <v>250</v>
      </c>
      <c r="I166" s="254" t="s">
        <v>39</v>
      </c>
      <c r="J166" s="142">
        <f>'Приложение 1.1'!I162</f>
        <v>2015</v>
      </c>
      <c r="K166" s="142">
        <f>'Приложение 1.1'!J162</f>
        <v>2016</v>
      </c>
      <c r="L166" s="120" t="s">
        <v>248</v>
      </c>
      <c r="M166" s="120" t="s">
        <v>39</v>
      </c>
      <c r="N166" s="120" t="s">
        <v>39</v>
      </c>
      <c r="O166" s="120" t="s">
        <v>39</v>
      </c>
      <c r="P166" s="131"/>
      <c r="Q166" s="131"/>
      <c r="R166" s="145">
        <f>'Приложение 1.1'!K162</f>
        <v>724.921</v>
      </c>
      <c r="S166" s="122" t="s">
        <v>39</v>
      </c>
      <c r="T166" s="145">
        <f t="shared" si="4"/>
        <v>724.921</v>
      </c>
      <c r="U166" s="146" t="str">
        <f t="shared" si="5"/>
        <v>-</v>
      </c>
      <c r="V166" s="100" t="s">
        <v>254</v>
      </c>
      <c r="W166" s="100" t="s">
        <v>233</v>
      </c>
      <c r="X166" s="100" t="s">
        <v>255</v>
      </c>
      <c r="Y166" s="101"/>
      <c r="Z166" s="101"/>
      <c r="AA166" s="101"/>
      <c r="AB166" s="101"/>
    </row>
  </sheetData>
  <sheetProtection/>
  <mergeCells count="89">
    <mergeCell ref="W12:W13"/>
    <mergeCell ref="X12:X13"/>
    <mergeCell ref="E11:H11"/>
    <mergeCell ref="T11:U11"/>
    <mergeCell ref="V11:X11"/>
    <mergeCell ref="N12:N13"/>
    <mergeCell ref="O12:O13"/>
    <mergeCell ref="R12:R13"/>
    <mergeCell ref="I11:I13"/>
    <mergeCell ref="J11:K11"/>
    <mergeCell ref="L11:O11"/>
    <mergeCell ref="P11:P13"/>
    <mergeCell ref="Q11:Q13"/>
    <mergeCell ref="Y11:AB11"/>
    <mergeCell ref="E12:E13"/>
    <mergeCell ref="F12:F13"/>
    <mergeCell ref="G12:G13"/>
    <mergeCell ref="H12:H13"/>
    <mergeCell ref="J12:J13"/>
    <mergeCell ref="K12:K13"/>
    <mergeCell ref="L12:L13"/>
    <mergeCell ref="Y12:Z12"/>
    <mergeCell ref="AA12:AB12"/>
    <mergeCell ref="S12:S13"/>
    <mergeCell ref="T12:T13"/>
    <mergeCell ref="U12:U13"/>
    <mergeCell ref="V12:V13"/>
    <mergeCell ref="R11:S11"/>
    <mergeCell ref="M12:M13"/>
    <mergeCell ref="D61:D63"/>
    <mergeCell ref="D38:D40"/>
    <mergeCell ref="C33:C37"/>
    <mergeCell ref="C38:C40"/>
    <mergeCell ref="C41:C46"/>
    <mergeCell ref="C47:C51"/>
    <mergeCell ref="C52:C57"/>
    <mergeCell ref="C61:C63"/>
    <mergeCell ref="D47:D51"/>
    <mergeCell ref="D52:D57"/>
    <mergeCell ref="C58:C60"/>
    <mergeCell ref="D58:D60"/>
    <mergeCell ref="D41:D46"/>
    <mergeCell ref="C29:C32"/>
    <mergeCell ref="D24:D25"/>
    <mergeCell ref="D26:D28"/>
    <mergeCell ref="D29:D32"/>
    <mergeCell ref="D33:D37"/>
    <mergeCell ref="C24:C25"/>
    <mergeCell ref="C26:C28"/>
    <mergeCell ref="A11:A13"/>
    <mergeCell ref="B11:B13"/>
    <mergeCell ref="C11:C13"/>
    <mergeCell ref="D11:D13"/>
    <mergeCell ref="D21:D23"/>
    <mergeCell ref="C14:C20"/>
    <mergeCell ref="C21:C23"/>
    <mergeCell ref="D14:D20"/>
    <mergeCell ref="C102:C110"/>
    <mergeCell ref="D102:D110"/>
    <mergeCell ref="C70:C76"/>
    <mergeCell ref="D70:D76"/>
    <mergeCell ref="C78:C80"/>
    <mergeCell ref="D78:D80"/>
    <mergeCell ref="C82:C86"/>
    <mergeCell ref="D82:D86"/>
    <mergeCell ref="C160:C163"/>
    <mergeCell ref="D142:D147"/>
    <mergeCell ref="D160:D163"/>
    <mergeCell ref="C133:C136"/>
    <mergeCell ref="C138:C140"/>
    <mergeCell ref="D133:D136"/>
    <mergeCell ref="D138:D140"/>
    <mergeCell ref="C142:C147"/>
    <mergeCell ref="C64:C68"/>
    <mergeCell ref="D64:D68"/>
    <mergeCell ref="C148:C150"/>
    <mergeCell ref="D148:D150"/>
    <mergeCell ref="C153:C158"/>
    <mergeCell ref="D153:D158"/>
    <mergeCell ref="C112:C118"/>
    <mergeCell ref="D112:D118"/>
    <mergeCell ref="C120:C123"/>
    <mergeCell ref="D120:D123"/>
    <mergeCell ref="C125:C131"/>
    <mergeCell ref="D125:D131"/>
    <mergeCell ref="C88:C96"/>
    <mergeCell ref="D88:D96"/>
    <mergeCell ref="C98:C100"/>
    <mergeCell ref="D98:D100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8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B5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 Ильмир Фанзатович</dc:creator>
  <cp:keywords/>
  <dc:description/>
  <cp:lastModifiedBy>Гафуров Артур Альбертович</cp:lastModifiedBy>
  <cp:lastPrinted>2015-08-06T11:01:56Z</cp:lastPrinted>
  <dcterms:created xsi:type="dcterms:W3CDTF">2015-03-11T09:38:32Z</dcterms:created>
  <dcterms:modified xsi:type="dcterms:W3CDTF">2016-04-01T06:29:21Z</dcterms:modified>
  <cp:category/>
  <cp:version/>
  <cp:contentType/>
  <cp:contentStatus/>
</cp:coreProperties>
</file>